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LACKBACK 2020\Kontejnery ST Tržní\"/>
    </mc:Choice>
  </mc:AlternateContent>
  <xr:revisionPtr revIDLastSave="0" documentId="8_{F3A183C6-5663-4FCA-9A76-FE05D31621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01 18-11-10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'0001 18-11-10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'0001 18-11-10 Pol'!$A$1:$X$102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G42" i="1"/>
  <c r="F42" i="1"/>
  <c r="G41" i="1"/>
  <c r="F41" i="1"/>
  <c r="G39" i="1"/>
  <c r="F39" i="1"/>
  <c r="G101" i="12"/>
  <c r="BA89" i="12"/>
  <c r="BA69" i="12"/>
  <c r="BA55" i="12"/>
  <c r="BA34" i="12"/>
  <c r="BA32" i="12"/>
  <c r="BA19" i="12"/>
  <c r="BA16" i="12"/>
  <c r="BA14" i="12"/>
  <c r="BA10" i="12"/>
  <c r="G9" i="12"/>
  <c r="M9" i="12" s="1"/>
  <c r="I9" i="12"/>
  <c r="I8" i="12" s="1"/>
  <c r="K9" i="12"/>
  <c r="K8" i="12" s="1"/>
  <c r="O9" i="12"/>
  <c r="O8" i="12" s="1"/>
  <c r="Q9" i="12"/>
  <c r="V9" i="12"/>
  <c r="V8" i="12" s="1"/>
  <c r="G11" i="12"/>
  <c r="M11" i="12" s="1"/>
  <c r="I11" i="12"/>
  <c r="K11" i="12"/>
  <c r="O11" i="12"/>
  <c r="Q11" i="12"/>
  <c r="V11" i="12"/>
  <c r="G13" i="12"/>
  <c r="I13" i="12"/>
  <c r="K13" i="12"/>
  <c r="M13" i="12"/>
  <c r="O13" i="12"/>
  <c r="Q13" i="12"/>
  <c r="V13" i="12"/>
  <c r="G15" i="12"/>
  <c r="M15" i="12" s="1"/>
  <c r="I15" i="12"/>
  <c r="K15" i="12"/>
  <c r="O15" i="12"/>
  <c r="Q15" i="12"/>
  <c r="V15" i="12"/>
  <c r="G18" i="12"/>
  <c r="I18" i="12"/>
  <c r="K18" i="12"/>
  <c r="M18" i="12"/>
  <c r="O18" i="12"/>
  <c r="Q18" i="12"/>
  <c r="Q8" i="12" s="1"/>
  <c r="V18" i="12"/>
  <c r="G21" i="12"/>
  <c r="I21" i="12"/>
  <c r="K21" i="12"/>
  <c r="M21" i="12"/>
  <c r="O21" i="12"/>
  <c r="Q21" i="12"/>
  <c r="V21" i="12"/>
  <c r="G24" i="12"/>
  <c r="I24" i="12"/>
  <c r="K24" i="12"/>
  <c r="M24" i="12"/>
  <c r="O24" i="12"/>
  <c r="Q24" i="12"/>
  <c r="V24" i="12"/>
  <c r="G27" i="12"/>
  <c r="G8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1" i="12"/>
  <c r="M31" i="12" s="1"/>
  <c r="I31" i="12"/>
  <c r="K31" i="12"/>
  <c r="O31" i="12"/>
  <c r="Q31" i="12"/>
  <c r="V31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G36" i="12"/>
  <c r="I36" i="12"/>
  <c r="K36" i="12"/>
  <c r="M36" i="12"/>
  <c r="O36" i="12"/>
  <c r="Q36" i="12"/>
  <c r="V36" i="12"/>
  <c r="G37" i="12"/>
  <c r="I37" i="12"/>
  <c r="K37" i="12"/>
  <c r="M37" i="12"/>
  <c r="O37" i="12"/>
  <c r="Q37" i="12"/>
  <c r="V37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G43" i="12"/>
  <c r="I43" i="12"/>
  <c r="V43" i="12"/>
  <c r="G44" i="12"/>
  <c r="M44" i="12" s="1"/>
  <c r="M43" i="12" s="1"/>
  <c r="I44" i="12"/>
  <c r="K44" i="12"/>
  <c r="K43" i="12" s="1"/>
  <c r="O44" i="12"/>
  <c r="O43" i="12" s="1"/>
  <c r="Q44" i="12"/>
  <c r="Q43" i="12" s="1"/>
  <c r="V44" i="12"/>
  <c r="G45" i="12"/>
  <c r="K45" i="12"/>
  <c r="M45" i="12"/>
  <c r="G46" i="12"/>
  <c r="I46" i="12"/>
  <c r="I45" i="12" s="1"/>
  <c r="K46" i="12"/>
  <c r="M46" i="12"/>
  <c r="O46" i="12"/>
  <c r="O45" i="12" s="1"/>
  <c r="Q46" i="12"/>
  <c r="Q45" i="12" s="1"/>
  <c r="V46" i="12"/>
  <c r="V45" i="12" s="1"/>
  <c r="G47" i="12"/>
  <c r="K47" i="12"/>
  <c r="O47" i="12"/>
  <c r="Q47" i="12"/>
  <c r="G48" i="12"/>
  <c r="I48" i="12"/>
  <c r="I47" i="12" s="1"/>
  <c r="K48" i="12"/>
  <c r="M48" i="12"/>
  <c r="M47" i="12" s="1"/>
  <c r="O48" i="12"/>
  <c r="Q48" i="12"/>
  <c r="V48" i="12"/>
  <c r="V47" i="12" s="1"/>
  <c r="G52" i="12"/>
  <c r="G51" i="12" s="1"/>
  <c r="I52" i="12"/>
  <c r="I51" i="12" s="1"/>
  <c r="K52" i="12"/>
  <c r="O52" i="12"/>
  <c r="Q52" i="12"/>
  <c r="Q51" i="12" s="1"/>
  <c r="V52" i="12"/>
  <c r="G53" i="12"/>
  <c r="M53" i="12" s="1"/>
  <c r="I53" i="12"/>
  <c r="K53" i="12"/>
  <c r="K51" i="12" s="1"/>
  <c r="O53" i="12"/>
  <c r="Q53" i="12"/>
  <c r="V53" i="12"/>
  <c r="V51" i="12" s="1"/>
  <c r="G54" i="12"/>
  <c r="I54" i="12"/>
  <c r="K54" i="12"/>
  <c r="M54" i="12"/>
  <c r="O54" i="12"/>
  <c r="Q54" i="12"/>
  <c r="V54" i="12"/>
  <c r="G56" i="12"/>
  <c r="I56" i="12"/>
  <c r="K56" i="12"/>
  <c r="M56" i="12"/>
  <c r="O56" i="12"/>
  <c r="O51" i="12" s="1"/>
  <c r="Q56" i="12"/>
  <c r="V56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V59" i="12"/>
  <c r="G60" i="12"/>
  <c r="G59" i="12" s="1"/>
  <c r="I60" i="12"/>
  <c r="I59" i="12" s="1"/>
  <c r="K60" i="12"/>
  <c r="K59" i="12" s="1"/>
  <c r="O60" i="12"/>
  <c r="O59" i="12" s="1"/>
  <c r="Q60" i="12"/>
  <c r="V60" i="12"/>
  <c r="G61" i="12"/>
  <c r="M61" i="12" s="1"/>
  <c r="I61" i="12"/>
  <c r="K61" i="12"/>
  <c r="O61" i="12"/>
  <c r="Q61" i="12"/>
  <c r="Q59" i="12" s="1"/>
  <c r="V61" i="12"/>
  <c r="G62" i="12"/>
  <c r="I62" i="12"/>
  <c r="V62" i="12"/>
  <c r="G63" i="12"/>
  <c r="I63" i="12"/>
  <c r="K63" i="12"/>
  <c r="K62" i="12" s="1"/>
  <c r="M63" i="12"/>
  <c r="M62" i="12" s="1"/>
  <c r="O63" i="12"/>
  <c r="O62" i="12" s="1"/>
  <c r="Q63" i="12"/>
  <c r="Q62" i="12" s="1"/>
  <c r="V63" i="12"/>
  <c r="G65" i="12"/>
  <c r="I65" i="12"/>
  <c r="K65" i="12"/>
  <c r="M65" i="12"/>
  <c r="O65" i="12"/>
  <c r="Q65" i="12"/>
  <c r="V65" i="12"/>
  <c r="I67" i="12"/>
  <c r="O67" i="12"/>
  <c r="G68" i="12"/>
  <c r="G67" i="12" s="1"/>
  <c r="I68" i="12"/>
  <c r="K68" i="12"/>
  <c r="K67" i="12" s="1"/>
  <c r="O68" i="12"/>
  <c r="Q68" i="12"/>
  <c r="Q67" i="12" s="1"/>
  <c r="V68" i="12"/>
  <c r="V67" i="12" s="1"/>
  <c r="G71" i="12"/>
  <c r="M71" i="12" s="1"/>
  <c r="I71" i="12"/>
  <c r="I70" i="12" s="1"/>
  <c r="K71" i="12"/>
  <c r="K70" i="12" s="1"/>
  <c r="O71" i="12"/>
  <c r="O70" i="12" s="1"/>
  <c r="Q71" i="12"/>
  <c r="V71" i="12"/>
  <c r="G72" i="12"/>
  <c r="G70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I74" i="12"/>
  <c r="K74" i="12"/>
  <c r="M74" i="12"/>
  <c r="O74" i="12"/>
  <c r="Q74" i="12"/>
  <c r="V74" i="12"/>
  <c r="G75" i="12"/>
  <c r="I75" i="12"/>
  <c r="K75" i="12"/>
  <c r="M75" i="12"/>
  <c r="O75" i="12"/>
  <c r="Q75" i="12"/>
  <c r="Q70" i="12" s="1"/>
  <c r="V75" i="12"/>
  <c r="G76" i="12"/>
  <c r="I76" i="12"/>
  <c r="K76" i="12"/>
  <c r="M76" i="12"/>
  <c r="O76" i="12"/>
  <c r="Q76" i="12"/>
  <c r="V76" i="12"/>
  <c r="V70" i="12" s="1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I82" i="12"/>
  <c r="K82" i="12"/>
  <c r="M82" i="12"/>
  <c r="O82" i="12"/>
  <c r="Q82" i="12"/>
  <c r="V82" i="12"/>
  <c r="G85" i="12"/>
  <c r="I85" i="12"/>
  <c r="I84" i="12" s="1"/>
  <c r="K85" i="12"/>
  <c r="M85" i="12"/>
  <c r="O85" i="12"/>
  <c r="O84" i="12" s="1"/>
  <c r="Q85" i="12"/>
  <c r="V85" i="12"/>
  <c r="V84" i="12" s="1"/>
  <c r="G86" i="12"/>
  <c r="M86" i="12" s="1"/>
  <c r="I86" i="12"/>
  <c r="K86" i="12"/>
  <c r="K84" i="12" s="1"/>
  <c r="O86" i="12"/>
  <c r="Q86" i="12"/>
  <c r="Q84" i="12" s="1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90" i="12"/>
  <c r="M90" i="12" s="1"/>
  <c r="I90" i="12"/>
  <c r="K90" i="12"/>
  <c r="O90" i="12"/>
  <c r="Q90" i="12"/>
  <c r="V90" i="12"/>
  <c r="G92" i="12"/>
  <c r="I92" i="12"/>
  <c r="I91" i="12" s="1"/>
  <c r="K92" i="12"/>
  <c r="K91" i="12" s="1"/>
  <c r="M92" i="12"/>
  <c r="O92" i="12"/>
  <c r="O91" i="12" s="1"/>
  <c r="Q92" i="12"/>
  <c r="Q91" i="12" s="1"/>
  <c r="V92" i="12"/>
  <c r="G93" i="12"/>
  <c r="I93" i="12"/>
  <c r="K93" i="12"/>
  <c r="M93" i="12"/>
  <c r="O93" i="12"/>
  <c r="Q93" i="12"/>
  <c r="V93" i="12"/>
  <c r="G94" i="12"/>
  <c r="I94" i="12"/>
  <c r="K94" i="12"/>
  <c r="M94" i="12"/>
  <c r="O94" i="12"/>
  <c r="Q94" i="12"/>
  <c r="V94" i="12"/>
  <c r="V91" i="12" s="1"/>
  <c r="G95" i="12"/>
  <c r="M95" i="12" s="1"/>
  <c r="I95" i="12"/>
  <c r="K95" i="12"/>
  <c r="O95" i="12"/>
  <c r="Q95" i="12"/>
  <c r="V95" i="12"/>
  <c r="G96" i="12"/>
  <c r="G91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AE101" i="12"/>
  <c r="AF101" i="12"/>
  <c r="I20" i="1"/>
  <c r="I19" i="1"/>
  <c r="I18" i="1"/>
  <c r="I17" i="1"/>
  <c r="AZ46" i="1"/>
  <c r="F43" i="1"/>
  <c r="G43" i="1"/>
  <c r="G25" i="1" s="1"/>
  <c r="A25" i="1" s="1"/>
  <c r="A26" i="1" s="1"/>
  <c r="G26" i="1" s="1"/>
  <c r="H42" i="1"/>
  <c r="I42" i="1" s="1"/>
  <c r="H41" i="1"/>
  <c r="I41" i="1" s="1"/>
  <c r="H40" i="1"/>
  <c r="I40" i="1" s="1"/>
  <c r="H39" i="1"/>
  <c r="H43" i="1" s="1"/>
  <c r="I63" i="1" l="1"/>
  <c r="J53" i="1" s="1"/>
  <c r="I16" i="1"/>
  <c r="I21" i="1" s="1"/>
  <c r="G28" i="1"/>
  <c r="G23" i="1"/>
  <c r="I39" i="1"/>
  <c r="I43" i="1" s="1"/>
  <c r="J42" i="1" s="1"/>
  <c r="M84" i="12"/>
  <c r="M8" i="12"/>
  <c r="M68" i="12"/>
  <c r="M67" i="12" s="1"/>
  <c r="M96" i="12"/>
  <c r="M91" i="12" s="1"/>
  <c r="G84" i="12"/>
  <c r="M60" i="12"/>
  <c r="M59" i="12" s="1"/>
  <c r="M72" i="12"/>
  <c r="M70" i="12" s="1"/>
  <c r="M52" i="12"/>
  <c r="M51" i="12" s="1"/>
  <c r="M27" i="12"/>
  <c r="J28" i="1"/>
  <c r="J26" i="1"/>
  <c r="G38" i="1"/>
  <c r="F38" i="1"/>
  <c r="J23" i="1"/>
  <c r="J24" i="1"/>
  <c r="J25" i="1"/>
  <c r="J27" i="1"/>
  <c r="E24" i="1"/>
  <c r="E26" i="1"/>
  <c r="J56" i="1" l="1"/>
  <c r="J59" i="1"/>
  <c r="J52" i="1"/>
  <c r="J61" i="1"/>
  <c r="J57" i="1"/>
  <c r="J60" i="1"/>
  <c r="J62" i="1"/>
  <c r="J55" i="1"/>
  <c r="J58" i="1"/>
  <c r="J54" i="1"/>
  <c r="J39" i="1"/>
  <c r="J43" i="1" s="1"/>
  <c r="J41" i="1"/>
  <c r="J40" i="1"/>
  <c r="A23" i="1"/>
  <c r="A24" i="1" s="1"/>
  <c r="G24" i="1" s="1"/>
  <c r="A27" i="1" s="1"/>
  <c r="A29" i="1" s="1"/>
  <c r="G29" i="1" s="1"/>
  <c r="G27" i="1" s="1"/>
  <c r="J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Čapek</author>
  </authors>
  <commentList>
    <comment ref="S6" authorId="0" shapeId="0" xr:uid="{7045409F-920A-4274-88E9-EFF22345CDC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3620D02-80AD-48D3-9AAC-46A703FEC90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<sst xmlns="http://schemas.openxmlformats.org/spreadsheetml/2006/main" count="676" uniqueCount="281">
  <si>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</si>
  <si>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</si>
  <si>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</si>
  <si>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</si>
  <si>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</si>
  <si>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</si>
  <si>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</si>
  <si>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</si>
  <si>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</si>
  <si>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</si>
  <si>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</si>
  <si>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</si>
  <si>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</si>
  <si>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</si>
  <si>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</si>
  <si>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</si>
  <si>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</si>
  <si>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</si>
  <si>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</si>
  <si>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</si>
  <si>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</si>
  <si>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</si>
  <si>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</si>
  <si>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</si>
  <si>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</si>
  <si>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</si>
  <si>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</si>
  <si>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</si>
  <si>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</si>
  <si>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</si>
  <si>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</si>
  <si>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</si>
  <si>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</si>
  <si>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</si>
  <si>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</si>
  <si>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</si>
  <si>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</si>
  <si>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</si>
  <si>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</si>
  <si>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</si>
  <si>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</si>
  <si>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</si>
  <si>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</si>
  <si>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18-11-10</t>
  </si>
  <si>
    <t>Zřízení kontejnerových stání</t>
  </si>
  <si>
    <t>0001</t>
  </si>
  <si>
    <t>Kontejnerové stání</t>
  </si>
  <si>
    <t>Objekt:</t>
  </si>
  <si>
    <t>Rozpočet:</t>
  </si>
  <si>
    <t>CN172018</t>
  </si>
  <si>
    <t>Kontejnerové stání III. Tržní, Strakonice</t>
  </si>
  <si>
    <t>Město Strakonice</t>
  </si>
  <si>
    <t>00251810</t>
  </si>
  <si>
    <t>BLACKBACK s.r.o.</t>
  </si>
  <si>
    <t>Podkovářská 800/6</t>
  </si>
  <si>
    <t>19000</t>
  </si>
  <si>
    <t>24763071</t>
  </si>
  <si>
    <t>CZ24763071</t>
  </si>
  <si>
    <t>Stavba</t>
  </si>
  <si>
    <t>Stavební objekt</t>
  </si>
  <si>
    <t>Celkem za stavbu</t>
  </si>
  <si>
    <t>CZK</t>
  </si>
  <si>
    <t>#POPR</t>
  </si>
  <si>
    <t>Popis rozpočtu: 18-11-10 - Zřízení kontejnerových stání</t>
  </si>
  <si>
    <t>Rozpočet neřeší případnou ochranu vedení přes výkop pro kontejnery</t>
  </si>
  <si>
    <t>Rekapitulace dílů</t>
  </si>
  <si>
    <t>Typ dílu</t>
  </si>
  <si>
    <t>1</t>
  </si>
  <si>
    <t>Zemní práce</t>
  </si>
  <si>
    <t>18</t>
  </si>
  <si>
    <t>Povrchové úpravy terénu</t>
  </si>
  <si>
    <t>4</t>
  </si>
  <si>
    <t>Vodorovné konstrukce</t>
  </si>
  <si>
    <t>5</t>
  </si>
  <si>
    <t>Komunikace</t>
  </si>
  <si>
    <t>63</t>
  </si>
  <si>
    <t>Podlahy a podlahové konstrukce</t>
  </si>
  <si>
    <t>90</t>
  </si>
  <si>
    <t>Oploceni</t>
  </si>
  <si>
    <t>91</t>
  </si>
  <si>
    <t>Doplňující práce na komunikaci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</si>
  <si>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</si>
  <si>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</si>
  <si>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</si>
  <si>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</si>
  <si>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</si>
  <si>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</si>
  <si>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</si>
  <si>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</si>
  <si>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</si>
  <si>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</si>
  <si>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</si>
  <si>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</si>
  <si>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</si>
  <si>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</si>
  <si>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</si>
  <si>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</si>
  <si>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</si>
  <si>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</si>
  <si>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</si>
  <si>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</si>
  <si>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</si>
  <si>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</si>
  <si>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</si>
  <si>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</si>
  <si>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</si>
  <si>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</si>
  <si>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</si>
  <si>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</si>
  <si>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</si>
  <si>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</si>
  <si>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</si>
  <si>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</si>
  <si>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</si>
  <si>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</si>
  <si>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</si>
  <si>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</si>
  <si>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</si>
  <si>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113202111R00</t>
  </si>
  <si>
    <t>Vytrhání obrub z krajníků nebo obrubníků stojatých</t>
  </si>
  <si>
    <t>m</t>
  </si>
  <si>
    <t>822-1</t>
  </si>
  <si>
    <t>RTS 20/ I</t>
  </si>
  <si>
    <t>Práce</t>
  </si>
  <si>
    <t>POL1_1</t>
  </si>
  <si>
    <t>s vybouráním lože, s přemístěním hmot na skládku na vzdálenost do 3 m nebo naložením na dopravní prostředek</t>
  </si>
  <si>
    <t>SPI</t>
  </si>
  <si>
    <t>113107112R00</t>
  </si>
  <si>
    <t>Odstranění podkladů nebo krytů z kameniva těženého, v ploše jednotlivě do 200 m2, o tloušťce vrstvy přes 100 do 200 mm</t>
  </si>
  <si>
    <t>m2</t>
  </si>
  <si>
    <t>RTS 15/ I</t>
  </si>
  <si>
    <t>Indiv</t>
  </si>
  <si>
    <t>POL1_</t>
  </si>
  <si>
    <t>20*0,4</t>
  </si>
  <si>
    <t>VV</t>
  </si>
  <si>
    <t>121101101R00</t>
  </si>
  <si>
    <t>Sejmutí ornice s přemístěním na vzdálenost do 50 m</t>
  </si>
  <si>
    <t>m3</t>
  </si>
  <si>
    <t>800-1</t>
  </si>
  <si>
    <t>nebo lesní půdy, s vodorovným přemístěním na hromady v místě upotřebení nebo na dočasné či trvalé skládky se složením</t>
  </si>
  <si>
    <t>131201111R00</t>
  </si>
  <si>
    <t>Hloubení nezapažených jam a zářezů do 100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</si>
  <si>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</si>
  <si>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18,9*2,1*1,37</t>
  </si>
  <si>
    <t>131201119R00</t>
  </si>
  <si>
    <t xml:space="preserve">Hloubení nezapažených jam a zářezů příplatek za lepivost, v hornině 3,  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</si>
  <si>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</si>
  <si>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</si>
  <si>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</si>
  <si>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</si>
  <si>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m_x000D_
 z horniny 1 až 4</t>
  </si>
  <si>
    <t>18,9*2,1*1,37*14</t>
  </si>
  <si>
    <t>167101101R00</t>
  </si>
  <si>
    <t>Nakládání, skládání, překládání neulehlého výkopku nakládání výkopku_x000D_
 do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</si>
  <si>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</si>
  <si>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</si>
  <si>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</si>
  <si>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112101102R00</t>
  </si>
  <si>
    <t>Kácení stromů listnatých_x000D_
 o průměru kmene přes 300 do 500 mm</t>
  </si>
  <si>
    <t>kus</t>
  </si>
  <si>
    <t>s odřezáním kmene a odvětvením, včetně případného odklizení kmene a větví na oddělené hromady na vzdálenost do 50 m nebo s naložením na dopravní prostředek,</t>
  </si>
  <si>
    <t>112201102R00</t>
  </si>
  <si>
    <t>Odstranění pařezů pod úrovní terénu vykopáním_x000D_
 o průměru přes 300 do 500 mm</t>
  </si>
  <si>
    <t>s jejich vykopáním nebo vytrháním, s přesekáním kořenů a s případným nutným přemístěním pařezů na hromady do vzdálenosti do 50 m nebo s naložením na dopravní prostředek,</t>
  </si>
  <si>
    <t>184004415R01</t>
  </si>
  <si>
    <t>Výsadba vzrostlých stromů do 3 m, jamka D 70/hl.70 cm</t>
  </si>
  <si>
    <t>Vlastní</t>
  </si>
  <si>
    <t>02656028R</t>
  </si>
  <si>
    <t xml:space="preserve">dřevina listnatá Platan; Platanus acerifolia; v = 16 až 18 cm; kontejner </t>
  </si>
  <si>
    <t>SPCM</t>
  </si>
  <si>
    <t>Specifikace</t>
  </si>
  <si>
    <t>POL3_</t>
  </si>
  <si>
    <t>181101111R00</t>
  </si>
  <si>
    <t>Úprava pláně v zářezech bez rozlišení horniny, se zhutněním - ručně</t>
  </si>
  <si>
    <t>vyrovnáním výškových rozdílů, ploch vodorovných a ploch do sklonu 1 : 5.</t>
  </si>
  <si>
    <t>199000002R00</t>
  </si>
  <si>
    <t>Poplatky za skládku horniny 1- 4, skupina 17 05 04 z Katalogu odpadů</t>
  </si>
  <si>
    <t>583319002R</t>
  </si>
  <si>
    <t>kamenivo přírodní těžené frakce 32,0 až 63,0 mm; Jihomoravský kraj</t>
  </si>
  <si>
    <t>t</t>
  </si>
  <si>
    <t>52,3956*1,8*1,05</t>
  </si>
  <si>
    <t>180-001</t>
  </si>
  <si>
    <t>Ochrana stromu při realizaci zemních a stavebních prací</t>
  </si>
  <si>
    <t>POL3_0</t>
  </si>
  <si>
    <t>451315111R01</t>
  </si>
  <si>
    <t>Podkladní vrstva z betonu prostého C 16/20 do 10cm</t>
  </si>
  <si>
    <t>631361921RT5</t>
  </si>
  <si>
    <t>Výztuž mazanin z betonů a z lehkých betonů ze svařovaných sítí průměr drátu 6 mm, velikost oka 150/150 mm</t>
  </si>
  <si>
    <t>801-1</t>
  </si>
  <si>
    <t>RTS 18/ II</t>
  </si>
  <si>
    <t>včetně distančních prvků</t>
  </si>
  <si>
    <t>3,03*135,42*1,15*1,1*0,001</t>
  </si>
  <si>
    <t>564831111R00</t>
  </si>
  <si>
    <t>Podklad ze štěrkodrti s rozprostřením a zhutněním frakce 0-63 mm, tloušťka po zhutnění 100 mm</t>
  </si>
  <si>
    <t>564851111R00</t>
  </si>
  <si>
    <t>Podklad ze štěrkodrti s rozprostřením a zhutněním frakce 0-63 mm, tloušťka po zhutnění 150 mm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</si>
  <si>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</si>
  <si>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</si>
  <si>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</si>
  <si>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596291111R00</t>
  </si>
  <si>
    <t>Řezání zámkové dlažby tloušťky 60 mm</t>
  </si>
  <si>
    <t>59245020R</t>
  </si>
  <si>
    <t>dlažba betonová zámková, dvouvrstvá; kost; šedá; l = 200 mm; š = 165 mm; tl. 60,0 mm</t>
  </si>
  <si>
    <t>59245309R</t>
  </si>
  <si>
    <t>dlažba betonová dvouvrstvá; obdélník; dlaždice pro nevidomé; šedá; l = 200 mm; š = 100 mm; tl. 60,0 mm</t>
  </si>
  <si>
    <t>90-001</t>
  </si>
  <si>
    <t xml:space="preserve">Posunutí oplocení </t>
  </si>
  <si>
    <t>kpl</t>
  </si>
  <si>
    <t>90-002</t>
  </si>
  <si>
    <t xml:space="preserve">Přesunutí herních prvků vč podkladu </t>
  </si>
  <si>
    <t>917862111RT5</t>
  </si>
  <si>
    <t>Osazení silničního nebo chodníkového betonového obrubníku včetně dodávky obrubníku_x000D_
 stojatého, rozměru 1000/100/250 mm, s boční opěrou z betonu prostého, do lože z betonu prostého C 12/15</t>
  </si>
  <si>
    <t>S dodáním hmot pro lože tl. 80-100 mm.</t>
  </si>
  <si>
    <t>918101111R00</t>
  </si>
  <si>
    <t>Lože pod obrubníky, krajníky nebo obruby z betonu prostého C 12/15</t>
  </si>
  <si>
    <t>z dlažebních kostek z betonu prostého</t>
  </si>
  <si>
    <t>998011001R00</t>
  </si>
  <si>
    <t>Přesun hmot pro budovy s nosnou konstrukcí zděnou výšky do 6 m</t>
  </si>
  <si>
    <t>přesun hmot pro budovy občanské výstavby (JKSO 801), budovy pro bydlení (JKSO 803) budovy pro výrobu a služby (JKSO 812) s nosnou svislou konstrukcí zděnou z cihel nebo tvárnic nebo kovovou</t>
  </si>
  <si>
    <t>767-001</t>
  </si>
  <si>
    <t>K1 Dodávka kontejneru o kubatuře 5 m3 vč dopravy SKLO</t>
  </si>
  <si>
    <t>767-002</t>
  </si>
  <si>
    <t>K2 Dodávka kontejneru o kubatuře 5 m3 vč dopravy PAPÍR</t>
  </si>
  <si>
    <t>767-003</t>
  </si>
  <si>
    <t>K3 Dodávka kontejneru o kubatuře 5 m3 vč dopravy PLASTY</t>
  </si>
  <si>
    <t>767-004</t>
  </si>
  <si>
    <t>K4 Dodávka kontejneru o kubatuře 3 m3 vč dopravy SKLO</t>
  </si>
  <si>
    <t>767-005</t>
  </si>
  <si>
    <t>K5 Dodávka kontejneru o kubatuře 3 m3 vč dopravy BIO</t>
  </si>
  <si>
    <t>767-006</t>
  </si>
  <si>
    <t>K6 Dodávka kontejneru o kubatuře 5 m3 vč dopravy TEXTIL</t>
  </si>
  <si>
    <t>767-007</t>
  </si>
  <si>
    <t>K7 Dodávka kontejneru o kubatuře 3 m3 vč dopravy ELEKTRO</t>
  </si>
  <si>
    <t>767-008</t>
  </si>
  <si>
    <t>K8 Dodávka kontejneru o kubatuře 1,5 m3, nadzemní vč dopravy OLEJ</t>
  </si>
  <si>
    <t>767990001RT1</t>
  </si>
  <si>
    <t xml:space="preserve">Montáž kontejneru na odpad o kubatuře 5 m3 </t>
  </si>
  <si>
    <t>POL1_7</t>
  </si>
  <si>
    <t>767990002RT1</t>
  </si>
  <si>
    <t xml:space="preserve">Montáž kontejneru na odpad o kubatuře 3 m3 </t>
  </si>
  <si>
    <t>767990003RT1</t>
  </si>
  <si>
    <t>Montáž kontejneru na odpad o kubatuře 1,5 m3</t>
  </si>
  <si>
    <t>998767202R00</t>
  </si>
  <si>
    <t>Přesun hmot pro kovové stavební doplňk. konstrukce v objektech výšky do 12 m</t>
  </si>
  <si>
    <t>800-767</t>
  </si>
  <si>
    <t>50 m vodorovně</t>
  </si>
  <si>
    <t>979081111R00</t>
  </si>
  <si>
    <t>Odvoz suti a vybouraných hmot na skládku do 1 km</t>
  </si>
  <si>
    <t>801-3</t>
  </si>
  <si>
    <t>POL1_9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</si>
  <si>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</si>
  <si>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</si>
  <si>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</si>
  <si>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</si>
  <si>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979087112R00</t>
  </si>
  <si>
    <t xml:space="preserve">Vodorovná doprava suti a vybouraných hmot nakládání suti na dopravní prostředky,  </t>
  </si>
  <si>
    <t>821-1</t>
  </si>
  <si>
    <t>se složením a hrubým urovnáním nebo s přeložením na jiný dopravní prostředek kromě lodi, vč. příplatku za každých dalších i započatých 1000 m přes 1000 m,</t>
  </si>
  <si>
    <t>979990001R00</t>
  </si>
  <si>
    <t>Poplatek za skládku stavební suti, skupina 17 09 04 z Katalogu odpadů</t>
  </si>
  <si>
    <t>VRN0</t>
  </si>
  <si>
    <t>Ztížené výrobní podmínky</t>
  </si>
  <si>
    <t>Soubor</t>
  </si>
  <si>
    <t>VRN</t>
  </si>
  <si>
    <t>POL99_8</t>
  </si>
  <si>
    <t>VRN1</t>
  </si>
  <si>
    <t>Oborová přirážka</t>
  </si>
  <si>
    <t>VRN2</t>
  </si>
  <si>
    <t>Přesun stavebních kapacit</t>
  </si>
  <si>
    <t>VRN3</t>
  </si>
  <si>
    <t>Mimostaveništní doprava</t>
  </si>
  <si>
    <t>005121R</t>
  </si>
  <si>
    <t>Zařízení staveniště</t>
  </si>
  <si>
    <t>VRN5</t>
  </si>
  <si>
    <t>Provoz investora</t>
  </si>
  <si>
    <t>VRN6</t>
  </si>
  <si>
    <t>Kompletační činnost (IČD)</t>
  </si>
  <si>
    <t>VRN7</t>
  </si>
  <si>
    <t>Rezerva rozpočtu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</si>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</sst>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4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5" t="s">
        <v>39</v>
      </c>
      <c r="B2" s="75"/>
      <c r="C2" s="75"/>
      <c r="D2" s="75"/>
      <c r="E2" s="75"/>
      <c r="F2" s="75"/>
      <c r="G2" s="75"/>
    </row>
  </sheetData>
  <sheetProtection algorithmName="SHA-512" hashValue="rNGZiu/fxOVCft1zScOvCugqGiMaMA1nCSlcQZmZBF4fuimD+3vrSPLbyh9IY6yovm5RBNVRiYQUhoNVlgzXoA==" saltValue="pNN3AUGMtwsK6/eyzHfka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66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6" t="s">
        <v>41</v>
      </c>
      <c r="C1" s="77"/>
      <c r="D1" s="77"/>
      <c r="E1" s="77"/>
      <c r="F1" s="77"/>
      <c r="G1" s="77"/>
      <c r="H1" s="77"/>
      <c r="I1" s="77"/>
      <c r="J1" s="78"/>
    </row>
    <row r="2" spans="1:15" ht="36" customHeight="1" x14ac:dyDescent="0.2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09">
        <v>176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129" t="s">
        <v>51</v>
      </c>
      <c r="E5" s="91"/>
      <c r="F5" s="91"/>
      <c r="G5" s="91"/>
      <c r="H5" s="18" t="s">
        <v>40</v>
      </c>
      <c r="I5" s="130" t="s">
        <v>52</v>
      </c>
      <c r="J5" s="8"/>
    </row>
    <row r="6" spans="1:15" ht="15.75" customHeight="1" x14ac:dyDescent="0.2">
      <c r="A6" s="2"/>
      <c r="B6" s="28"/>
      <c r="C6" s="54"/>
      <c r="D6" s="85"/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93"/>
      <c r="F7" s="94"/>
      <c r="G7" s="9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11" t="s">
        <v>53</v>
      </c>
      <c r="H8" s="18" t="s">
        <v>40</v>
      </c>
      <c r="I8" s="130" t="s">
        <v>56</v>
      </c>
      <c r="J8" s="8"/>
    </row>
    <row r="9" spans="1:15" ht="15.75" hidden="1" customHeight="1" x14ac:dyDescent="0.2">
      <c r="A9" s="2"/>
      <c r="B9" s="2"/>
      <c r="D9" s="111" t="s">
        <v>54</v>
      </c>
      <c r="H9" s="18" t="s">
        <v>34</v>
      </c>
      <c r="I9" s="130" t="s">
        <v>57</v>
      </c>
      <c r="J9" s="8"/>
    </row>
    <row r="10" spans="1:15" ht="15.75" hidden="1" customHeight="1" x14ac:dyDescent="0.2">
      <c r="A10" s="2"/>
      <c r="B10" s="35"/>
      <c r="C10" s="55"/>
      <c r="D10" s="110" t="s">
        <v>55</v>
      </c>
      <c r="E10" s="56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4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5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7"/>
      <c r="D14" s="58"/>
      <c r="E14" s="59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0"/>
      <c r="D15" s="53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0" t="s">
        <v>24</v>
      </c>
      <c r="B16" s="38" t="s">
        <v>24</v>
      </c>
      <c r="C16" s="61"/>
      <c r="D16" s="62"/>
      <c r="E16" s="82"/>
      <c r="F16" s="83"/>
      <c r="G16" s="82"/>
      <c r="H16" s="83"/>
      <c r="I16" s="82">
        <f>SUMIF(F52:F62,A16,I52:I62)+SUMIF(F52:F62,"PSU",I52:I62)</f>
        <v>0</v>
      </c>
      <c r="J16" s="84"/>
    </row>
    <row r="17" spans="1:10" ht="23.25" customHeight="1" x14ac:dyDescent="0.2">
      <c r="A17" s="200" t="s">
        <v>25</v>
      </c>
      <c r="B17" s="38" t="s">
        <v>25</v>
      </c>
      <c r="C17" s="61"/>
      <c r="D17" s="62"/>
      <c r="E17" s="82"/>
      <c r="F17" s="83"/>
      <c r="G17" s="82"/>
      <c r="H17" s="83"/>
      <c r="I17" s="82">
        <f>SUMIF(F52:F62,A17,I52:I62)</f>
        <v>0</v>
      </c>
      <c r="J17" s="84"/>
    </row>
    <row r="18" spans="1:10" ht="23.25" customHeight="1" x14ac:dyDescent="0.2">
      <c r="A18" s="200" t="s">
        <v>26</v>
      </c>
      <c r="B18" s="38" t="s">
        <v>26</v>
      </c>
      <c r="C18" s="61"/>
      <c r="D18" s="62"/>
      <c r="E18" s="82"/>
      <c r="F18" s="83"/>
      <c r="G18" s="82"/>
      <c r="H18" s="83"/>
      <c r="I18" s="82">
        <f>SUMIF(F52:F62,A18,I52:I62)</f>
        <v>0</v>
      </c>
      <c r="J18" s="84"/>
    </row>
    <row r="19" spans="1:10" ht="23.25" customHeight="1" x14ac:dyDescent="0.2">
      <c r="A19" s="200" t="s">
        <v>88</v>
      </c>
      <c r="B19" s="38" t="s">
        <v>27</v>
      </c>
      <c r="C19" s="61"/>
      <c r="D19" s="62"/>
      <c r="E19" s="82"/>
      <c r="F19" s="83"/>
      <c r="G19" s="82"/>
      <c r="H19" s="83"/>
      <c r="I19" s="82">
        <f>SUMIF(F52:F62,A19,I52:I62)</f>
        <v>0</v>
      </c>
      <c r="J19" s="84"/>
    </row>
    <row r="20" spans="1:10" ht="23.25" customHeight="1" x14ac:dyDescent="0.2">
      <c r="A20" s="200" t="s">
        <v>89</v>
      </c>
      <c r="B20" s="38" t="s">
        <v>28</v>
      </c>
      <c r="C20" s="61"/>
      <c r="D20" s="62"/>
      <c r="E20" s="82"/>
      <c r="F20" s="83"/>
      <c r="G20" s="82"/>
      <c r="H20" s="83"/>
      <c r="I20" s="82">
        <f>SUMIF(F52:F62,A20,I52:I62)</f>
        <v>0</v>
      </c>
      <c r="J20" s="84"/>
    </row>
    <row r="21" spans="1:10" ht="23.25" customHeight="1" x14ac:dyDescent="0.2">
      <c r="A21" s="2"/>
      <c r="B21" s="48" t="s">
        <v>29</v>
      </c>
      <c r="C21" s="63"/>
      <c r="D21" s="64"/>
      <c r="E21" s="89"/>
      <c r="F21" s="90"/>
      <c r="G21" s="89"/>
      <c r="H21" s="90"/>
      <c r="I21" s="89">
        <f>SUM(I16:J20)</f>
        <v>0</v>
      </c>
      <c r="J21" s="100"/>
    </row>
    <row r="22" spans="1:10" ht="33" customHeight="1" x14ac:dyDescent="0.2">
      <c r="A22" s="2"/>
      <c r="B22" s="42" t="s">
        <v>33</v>
      </c>
      <c r="C22" s="61"/>
      <c r="D22" s="62"/>
      <c r="E22" s="65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1"/>
      <c r="D23" s="62"/>
      <c r="E23" s="66">
        <v>15</v>
      </c>
      <c r="F23" s="39" t="s">
        <v>0</v>
      </c>
      <c r="G23" s="98">
        <f>ZakladDPHSniVypocet</f>
        <v>0</v>
      </c>
      <c r="H23" s="99"/>
      <c r="I23" s="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1"/>
      <c r="D24" s="62"/>
      <c r="E24" s="66">
        <f>SazbaDPH1</f>
        <v>15</v>
      </c>
      <c r="F24" s="39" t="s">
        <v>0</v>
      </c>
      <c r="G24" s="96">
        <f>IF(A24&gt;50, ROUNDUP(A23, 0), ROUNDDOWN(A23, 0))</f>
        <v>0</v>
      </c>
      <c r="H24" s="97"/>
      <c r="I24" s="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1"/>
      <c r="D25" s="62"/>
      <c r="E25" s="66">
        <v>21</v>
      </c>
      <c r="F25" s="39" t="s">
        <v>0</v>
      </c>
      <c r="G25" s="98">
        <f>ZakladDPHZaklVypocet</f>
        <v>0</v>
      </c>
      <c r="H25" s="99"/>
      <c r="I25" s="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7"/>
      <c r="D26" s="53"/>
      <c r="E26" s="68">
        <f>SazbaDPH2</f>
        <v>21</v>
      </c>
      <c r="F26" s="30" t="s">
        <v>0</v>
      </c>
      <c r="G26" s="79">
        <f>IF(A26&gt;50, ROUNDUP(A25, 0), ROUNDDOWN(A25, 0))</f>
        <v>0</v>
      </c>
      <c r="H26" s="80"/>
      <c r="I26" s="8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9"/>
      <c r="D27" s="70"/>
      <c r="E27" s="69"/>
      <c r="F27" s="16"/>
      <c r="G27" s="81">
        <f>CenaCelkem-(ZakladDPHSni+DPHSni+ZakladDPHZakl+DPHZakl)</f>
        <v>0</v>
      </c>
      <c r="H27" s="81"/>
      <c r="I27" s="81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23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35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1" t="s">
        <v>11</v>
      </c>
      <c r="D32" s="72"/>
      <c r="E32" s="72"/>
      <c r="F32" s="15" t="s">
        <v>10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3"/>
      <c r="D34" s="101"/>
      <c r="E34" s="102"/>
      <c r="G34" s="103"/>
      <c r="H34" s="104"/>
      <c r="I34" s="104"/>
      <c r="J34" s="25"/>
    </row>
    <row r="35" spans="1:52" ht="12.75" customHeight="1" x14ac:dyDescent="0.2">
      <c r="A35" s="2"/>
      <c r="B35" s="2"/>
      <c r="D35" s="95" t="s">
        <v>2</v>
      </c>
      <c r="E35" s="95"/>
      <c r="H35" s="10" t="s">
        <v>3</v>
      </c>
      <c r="J35" s="9"/>
    </row>
    <row r="36" spans="1:52" ht="13.5" customHeight="1" thickBot="1" x14ac:dyDescent="0.25">
      <c r="A36" s="11"/>
      <c r="B36" s="11"/>
      <c r="C36" s="74"/>
      <c r="D36" s="74"/>
      <c r="E36" s="74"/>
      <c r="F36" s="12"/>
      <c r="G36" s="12"/>
      <c r="H36" s="12"/>
      <c r="I36" s="12"/>
      <c r="J36" s="13"/>
    </row>
    <row r="37" spans="1:52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52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7" t="s">
        <v>1</v>
      </c>
      <c r="J38" s="148" t="s">
        <v>0</v>
      </c>
    </row>
    <row r="39" spans="1:52" ht="25.5" hidden="1" customHeight="1" x14ac:dyDescent="0.2">
      <c r="A39" s="139">
        <v>1</v>
      </c>
      <c r="B39" s="149" t="s">
        <v>58</v>
      </c>
      <c r="C39" s="150"/>
      <c r="D39" s="150"/>
      <c r="E39" s="150"/>
      <c r="F39" s="151">
        <f>'0001 18-11-10 Pol'!AE101</f>
        <v>0</v>
      </c>
      <c r="G39" s="152">
        <f>'0001 18-11-10 Pol'!AF101</f>
        <v>0</v>
      </c>
      <c r="H39" s="153">
        <f>(F39*SazbaDPH1/100)+(G39*SazbaDPH2/100)</f>
        <v>0</v>
      </c>
      <c r="I39" s="153">
        <f>F39+G39+H39</f>
        <v>0</v>
      </c>
      <c r="J39" s="154" t="str">
        <f>IF(_xlfn.SINGLE(CenaCelkemVypocet)=0,"",I39/_xlfn.SINGLE(CenaCelkemVypocet)*100)</f>
        <v/>
      </c>
    </row>
    <row r="40" spans="1:52" ht="25.5" hidden="1" customHeight="1" x14ac:dyDescent="0.2">
      <c r="A40" s="139">
        <v>2</v>
      </c>
      <c r="B40" s="155"/>
      <c r="C40" s="156" t="s">
        <v>59</v>
      </c>
      <c r="D40" s="156"/>
      <c r="E40" s="156"/>
      <c r="F40" s="157"/>
      <c r="G40" s="158"/>
      <c r="H40" s="158">
        <f>(F40*SazbaDPH1/100)+(G40*SazbaDPH2/100)</f>
        <v>0</v>
      </c>
      <c r="I40" s="158">
        <f>F40+G40+H40</f>
        <v>0</v>
      </c>
      <c r="J40" s="159" t="str">
        <f>IF(_xlfn.SINGLE(CenaCelkemVypocet)=0,"",I40/_xlfn.SINGLE(CenaCelkemVypocet)*100)</f>
        <v/>
      </c>
    </row>
    <row r="41" spans="1:52" ht="25.5" hidden="1" customHeight="1" x14ac:dyDescent="0.2">
      <c r="A41" s="139">
        <v>2</v>
      </c>
      <c r="B41" s="155" t="s">
        <v>45</v>
      </c>
      <c r="C41" s="156" t="s">
        <v>46</v>
      </c>
      <c r="D41" s="156"/>
      <c r="E41" s="156"/>
      <c r="F41" s="157">
        <f>'0001 18-11-10 Pol'!AE101</f>
        <v>0</v>
      </c>
      <c r="G41" s="158">
        <f>'0001 18-11-10 Pol'!AF101</f>
        <v>0</v>
      </c>
      <c r="H41" s="158">
        <f>(F41*SazbaDPH1/100)+(G41*SazbaDPH2/100)</f>
        <v>0</v>
      </c>
      <c r="I41" s="158">
        <f>F41+G41+H41</f>
        <v>0</v>
      </c>
      <c r="J41" s="159" t="str">
        <f>IF(_xlfn.SINGLE(CenaCelkemVypocet)=0,"",I41/_xlfn.SINGLE(CenaCelkemVypocet)*100)</f>
        <v/>
      </c>
    </row>
    <row r="42" spans="1:52" ht="25.5" hidden="1" customHeight="1" x14ac:dyDescent="0.2">
      <c r="A42" s="139">
        <v>3</v>
      </c>
      <c r="B42" s="160" t="s">
        <v>43</v>
      </c>
      <c r="C42" s="150" t="s">
        <v>44</v>
      </c>
      <c r="D42" s="150"/>
      <c r="E42" s="150"/>
      <c r="F42" s="161">
        <f>'0001 18-11-10 Pol'!AE101</f>
        <v>0</v>
      </c>
      <c r="G42" s="153">
        <f>'0001 18-11-10 Pol'!AF101</f>
        <v>0</v>
      </c>
      <c r="H42" s="153">
        <f>(F42*SazbaDPH1/100)+(G42*SazbaDPH2/100)</f>
        <v>0</v>
      </c>
      <c r="I42" s="153">
        <f>F42+G42+H42</f>
        <v>0</v>
      </c>
      <c r="J42" s="154" t="str">
        <f>IF(_xlfn.SINGLE(CenaCelkemVypocet)=0,"",I42/_xlfn.SINGLE(CenaCelkemVypocet)*100)</f>
        <v/>
      </c>
    </row>
    <row r="43" spans="1:52" ht="25.5" hidden="1" customHeight="1" x14ac:dyDescent="0.2">
      <c r="A43" s="139"/>
      <c r="B43" s="162" t="s">
        <v>60</v>
      </c>
      <c r="C43" s="163"/>
      <c r="D43" s="163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6">
        <f>SUMIF(A39:A42,"=1",I39:I42)</f>
        <v>0</v>
      </c>
      <c r="J43" s="167">
        <f>SUMIF(A39:A42,"=1",J39:J42)</f>
        <v>0</v>
      </c>
    </row>
    <row r="45" spans="1:52" x14ac:dyDescent="0.2">
      <c r="A45" t="s">
        <v>62</v>
      </c>
      <c r="B45" t="s">
        <v>63</v>
      </c>
    </row>
    <row r="46" spans="1:52" x14ac:dyDescent="0.2">
      <c r="B46" s="179" t="s">
        <v>64</v>
      </c>
      <c r="C46" s="179"/>
      <c r="D46" s="179"/>
      <c r="E46" s="179"/>
      <c r="F46" s="179"/>
      <c r="G46" s="179"/>
      <c r="H46" s="179"/>
      <c r="I46" s="179"/>
      <c r="J46" s="179"/>
      <c r="AZ46" s="178" t="str">
        <f>B46</f>
        <v>Rozpočet neřeší případnou ochranu vedení přes výkop pro kontejnery</v>
      </c>
    </row>
    <row r="49" spans="1:10" ht="15.75" x14ac:dyDescent="0.25">
      <c r="B49" s="180" t="s">
        <v>65</v>
      </c>
    </row>
    <row r="51" spans="1:10" ht="25.5" customHeight="1" x14ac:dyDescent="0.2">
      <c r="A51" s="182"/>
      <c r="B51" s="185" t="s">
        <v>17</v>
      </c>
      <c r="C51" s="185" t="s">
        <v>5</v>
      </c>
      <c r="D51" s="186"/>
      <c r="E51" s="186"/>
      <c r="F51" s="187" t="s">
        <v>66</v>
      </c>
      <c r="G51" s="187"/>
      <c r="H51" s="187"/>
      <c r="I51" s="187" t="s">
        <v>29</v>
      </c>
      <c r="J51" s="187" t="s">
        <v>0</v>
      </c>
    </row>
    <row r="52" spans="1:10" ht="36.75" customHeight="1" x14ac:dyDescent="0.2">
      <c r="A52" s="183"/>
      <c r="B52" s="188" t="s">
        <v>67</v>
      </c>
      <c r="C52" s="189" t="s">
        <v>68</v>
      </c>
      <c r="D52" s="190"/>
      <c r="E52" s="190"/>
      <c r="F52" s="196" t="s">
        <v>24</v>
      </c>
      <c r="G52" s="197"/>
      <c r="H52" s="197"/>
      <c r="I52" s="197">
        <f>'0001 18-11-10 Pol'!G8</f>
        <v>0</v>
      </c>
      <c r="J52" s="194" t="str">
        <f>IF(I63=0,"",I52/I63*100)</f>
        <v/>
      </c>
    </row>
    <row r="53" spans="1:10" ht="36.75" customHeight="1" x14ac:dyDescent="0.2">
      <c r="A53" s="183"/>
      <c r="B53" s="188" t="s">
        <v>69</v>
      </c>
      <c r="C53" s="189" t="s">
        <v>70</v>
      </c>
      <c r="D53" s="190"/>
      <c r="E53" s="190"/>
      <c r="F53" s="196" t="s">
        <v>24</v>
      </c>
      <c r="G53" s="197"/>
      <c r="H53" s="197"/>
      <c r="I53" s="197">
        <f>'0001 18-11-10 Pol'!G43</f>
        <v>0</v>
      </c>
      <c r="J53" s="194" t="str">
        <f>IF(I63=0,"",I53/I63*100)</f>
        <v/>
      </c>
    </row>
    <row r="54" spans="1:10" ht="36.75" customHeight="1" x14ac:dyDescent="0.2">
      <c r="A54" s="183"/>
      <c r="B54" s="188" t="s">
        <v>71</v>
      </c>
      <c r="C54" s="189" t="s">
        <v>72</v>
      </c>
      <c r="D54" s="190"/>
      <c r="E54" s="190"/>
      <c r="F54" s="196" t="s">
        <v>24</v>
      </c>
      <c r="G54" s="197"/>
      <c r="H54" s="197"/>
      <c r="I54" s="197">
        <f>'0001 18-11-10 Pol'!G45</f>
        <v>0</v>
      </c>
      <c r="J54" s="194" t="str">
        <f>IF(I63=0,"",I54/I63*100)</f>
        <v/>
      </c>
    </row>
    <row r="55" spans="1:10" ht="36.75" customHeight="1" x14ac:dyDescent="0.2">
      <c r="A55" s="183"/>
      <c r="B55" s="188" t="s">
        <v>73</v>
      </c>
      <c r="C55" s="189" t="s">
        <v>74</v>
      </c>
      <c r="D55" s="190"/>
      <c r="E55" s="190"/>
      <c r="F55" s="196" t="s">
        <v>24</v>
      </c>
      <c r="G55" s="197"/>
      <c r="H55" s="197"/>
      <c r="I55" s="197">
        <f>'0001 18-11-10 Pol'!G51</f>
        <v>0</v>
      </c>
      <c r="J55" s="194" t="str">
        <f>IF(I63=0,"",I55/I63*100)</f>
        <v/>
      </c>
    </row>
    <row r="56" spans="1:10" ht="36.75" customHeight="1" x14ac:dyDescent="0.2">
      <c r="A56" s="183"/>
      <c r="B56" s="188" t="s">
        <v>75</v>
      </c>
      <c r="C56" s="189" t="s">
        <v>76</v>
      </c>
      <c r="D56" s="190"/>
      <c r="E56" s="190"/>
      <c r="F56" s="196" t="s">
        <v>24</v>
      </c>
      <c r="G56" s="197"/>
      <c r="H56" s="197"/>
      <c r="I56" s="197">
        <f>'0001 18-11-10 Pol'!G47</f>
        <v>0</v>
      </c>
      <c r="J56" s="194" t="str">
        <f>IF(I63=0,"",I56/I63*100)</f>
        <v/>
      </c>
    </row>
    <row r="57" spans="1:10" ht="36.75" customHeight="1" x14ac:dyDescent="0.2">
      <c r="A57" s="183"/>
      <c r="B57" s="188" t="s">
        <v>77</v>
      </c>
      <c r="C57" s="189" t="s">
        <v>78</v>
      </c>
      <c r="D57" s="190"/>
      <c r="E57" s="190"/>
      <c r="F57" s="196" t="s">
        <v>24</v>
      </c>
      <c r="G57" s="197"/>
      <c r="H57" s="197"/>
      <c r="I57" s="197">
        <f>'0001 18-11-10 Pol'!G59</f>
        <v>0</v>
      </c>
      <c r="J57" s="194" t="str">
        <f>IF(I63=0,"",I57/I63*100)</f>
        <v/>
      </c>
    </row>
    <row r="58" spans="1:10" ht="36.75" customHeight="1" x14ac:dyDescent="0.2">
      <c r="A58" s="183"/>
      <c r="B58" s="188" t="s">
        <v>79</v>
      </c>
      <c r="C58" s="189" t="s">
        <v>80</v>
      </c>
      <c r="D58" s="190"/>
      <c r="E58" s="190"/>
      <c r="F58" s="196" t="s">
        <v>24</v>
      </c>
      <c r="G58" s="197"/>
      <c r="H58" s="197"/>
      <c r="I58" s="197">
        <f>'0001 18-11-10 Pol'!G62</f>
        <v>0</v>
      </c>
      <c r="J58" s="194" t="str">
        <f>IF(I63=0,"",I58/I63*100)</f>
        <v/>
      </c>
    </row>
    <row r="59" spans="1:10" ht="36.75" customHeight="1" x14ac:dyDescent="0.2">
      <c r="A59" s="183"/>
      <c r="B59" s="188" t="s">
        <v>81</v>
      </c>
      <c r="C59" s="189" t="s">
        <v>82</v>
      </c>
      <c r="D59" s="190"/>
      <c r="E59" s="190"/>
      <c r="F59" s="196" t="s">
        <v>24</v>
      </c>
      <c r="G59" s="197"/>
      <c r="H59" s="197"/>
      <c r="I59" s="197">
        <f>'0001 18-11-10 Pol'!G67</f>
        <v>0</v>
      </c>
      <c r="J59" s="194" t="str">
        <f>IF(I63=0,"",I59/I63*100)</f>
        <v/>
      </c>
    </row>
    <row r="60" spans="1:10" ht="36.75" customHeight="1" x14ac:dyDescent="0.2">
      <c r="A60" s="183"/>
      <c r="B60" s="188" t="s">
        <v>83</v>
      </c>
      <c r="C60" s="189" t="s">
        <v>84</v>
      </c>
      <c r="D60" s="190"/>
      <c r="E60" s="190"/>
      <c r="F60" s="196" t="s">
        <v>25</v>
      </c>
      <c r="G60" s="197"/>
      <c r="H60" s="197"/>
      <c r="I60" s="197">
        <f>'0001 18-11-10 Pol'!G70</f>
        <v>0</v>
      </c>
      <c r="J60" s="194" t="str">
        <f>IF(I63=0,"",I60/I63*100)</f>
        <v/>
      </c>
    </row>
    <row r="61" spans="1:10" ht="36.75" customHeight="1" x14ac:dyDescent="0.2">
      <c r="A61" s="183"/>
      <c r="B61" s="188" t="s">
        <v>85</v>
      </c>
      <c r="C61" s="189" t="s">
        <v>86</v>
      </c>
      <c r="D61" s="190"/>
      <c r="E61" s="190"/>
      <c r="F61" s="196" t="s">
        <v>87</v>
      </c>
      <c r="G61" s="197"/>
      <c r="H61" s="197"/>
      <c r="I61" s="197">
        <f>'0001 18-11-10 Pol'!G84</f>
        <v>0</v>
      </c>
      <c r="J61" s="194" t="str">
        <f>IF(I63=0,"",I61/I63*100)</f>
        <v/>
      </c>
    </row>
    <row r="62" spans="1:10" ht="36.75" customHeight="1" x14ac:dyDescent="0.2">
      <c r="A62" s="183"/>
      <c r="B62" s="188" t="s">
        <v>88</v>
      </c>
      <c r="C62" s="189" t="s">
        <v>27</v>
      </c>
      <c r="D62" s="190"/>
      <c r="E62" s="190"/>
      <c r="F62" s="196" t="s">
        <v>88</v>
      </c>
      <c r="G62" s="197"/>
      <c r="H62" s="197"/>
      <c r="I62" s="197">
        <f>'0001 18-11-10 Pol'!G91</f>
        <v>0</v>
      </c>
      <c r="J62" s="194" t="str">
        <f>IF(I63=0,"",I62/I63*100)</f>
        <v/>
      </c>
    </row>
    <row r="63" spans="1:10" ht="25.5" customHeight="1" x14ac:dyDescent="0.2">
      <c r="A63" s="184"/>
      <c r="B63" s="191" t="s">
        <v>1</v>
      </c>
      <c r="C63" s="192"/>
      <c r="D63" s="193"/>
      <c r="E63" s="193"/>
      <c r="F63" s="198"/>
      <c r="G63" s="199"/>
      <c r="H63" s="199"/>
      <c r="I63" s="199">
        <f>SUM(I52:I62)</f>
        <v>0</v>
      </c>
      <c r="J63" s="195">
        <f>SUM(J52:J62)</f>
        <v>0</v>
      </c>
    </row>
    <row r="64" spans="1:10" x14ac:dyDescent="0.2">
      <c r="F64" s="137"/>
      <c r="G64" s="137"/>
      <c r="H64" s="137"/>
      <c r="I64" s="137"/>
      <c r="J64" s="138"/>
    </row>
    <row r="65" spans="6:10" x14ac:dyDescent="0.2">
      <c r="F65" s="137"/>
      <c r="G65" s="137"/>
      <c r="H65" s="137"/>
      <c r="I65" s="137"/>
      <c r="J65" s="138"/>
    </row>
    <row r="66" spans="6:10" x14ac:dyDescent="0.2">
      <c r="F66" s="137"/>
      <c r="G66" s="137"/>
      <c r="H66" s="137"/>
      <c r="I66" s="137"/>
      <c r="J66" s="138"/>
    </row>
  </sheetData>
  <sheetProtection algorithmName="SHA-512" hashValue="G+LWxK2ARHzSqC5Q4Fzwcfitvtzvu5gagb2rDmtyeX/7DHLj1Og+uujzOxFZD/FSOkOP2Os97+y7J4t61fecBw==" saltValue="5kjs8XiaXnDApCtQ6ooqc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1:E61"/>
    <mergeCell ref="C62:E62"/>
    <mergeCell ref="C56:E56"/>
    <mergeCell ref="C57:E57"/>
    <mergeCell ref="C58:E58"/>
    <mergeCell ref="C59:E59"/>
    <mergeCell ref="C60:E60"/>
    <mergeCell ref="B46:J46"/>
    <mergeCell ref="C52:E52"/>
    <mergeCell ref="C53:E53"/>
    <mergeCell ref="C54:E54"/>
    <mergeCell ref="C55:E55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5" t="s">
        <v>6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50" t="s">
        <v>7</v>
      </c>
      <c r="B2" s="49"/>
      <c r="C2" s="107"/>
      <c r="D2" s="107"/>
      <c r="E2" s="107"/>
      <c r="F2" s="107"/>
      <c r="G2" s="108"/>
    </row>
    <row r="3" spans="1:7" ht="24.95" customHeight="1" x14ac:dyDescent="0.2">
      <c r="A3" s="50" t="s">
        <v>8</v>
      </c>
      <c r="B3" s="49"/>
      <c r="C3" s="107"/>
      <c r="D3" s="107"/>
      <c r="E3" s="107"/>
      <c r="F3" s="107"/>
      <c r="G3" s="108"/>
    </row>
    <row r="4" spans="1:7" ht="24.95" customHeight="1" x14ac:dyDescent="0.2">
      <c r="A4" s="50" t="s">
        <v>9</v>
      </c>
      <c r="B4" s="49"/>
      <c r="C4" s="107"/>
      <c r="D4" s="107"/>
      <c r="E4" s="107"/>
      <c r="F4" s="107"/>
      <c r="G4" s="108"/>
    </row>
    <row r="5" spans="1:7" x14ac:dyDescent="0.2">
      <c r="B5" s="4"/>
      <c r="C5" s="5"/>
      <c r="D5" s="6"/>
    </row>
  </sheetData>
  <sheetProtection algorithmName="SHA-512" hashValue="gdTA8Y17MdNPT/AGxUUapGopX10FXLSdUHELdlKsAI7MRWwEpLu9daSotakJnqo+ro9ebIqolBUBFKkc3roBxw==" saltValue="zkMuZUUf+JmDCbyzqXtFa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D572-2826-4639-B1E7-9337C6DAE39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1" customWidth="1"/>
    <col min="3" max="3" width="63.28515625" style="18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1" t="s">
        <v>90</v>
      </c>
      <c r="B1" s="201"/>
      <c r="C1" s="201"/>
      <c r="D1" s="201"/>
      <c r="E1" s="201"/>
      <c r="F1" s="201"/>
      <c r="G1" s="201"/>
      <c r="AG1" t="s">
        <v>91</v>
      </c>
    </row>
    <row r="2" spans="1:60" ht="24.95" customHeight="1" x14ac:dyDescent="0.2">
      <c r="A2" s="202" t="s">
        <v>7</v>
      </c>
      <c r="B2" s="49" t="s">
        <v>49</v>
      </c>
      <c r="C2" s="205" t="s">
        <v>50</v>
      </c>
      <c r="D2" s="203"/>
      <c r="E2" s="203"/>
      <c r="F2" s="203"/>
      <c r="G2" s="204"/>
      <c r="AG2" t="s">
        <v>92</v>
      </c>
    </row>
    <row r="3" spans="1:60" ht="24.95" customHeight="1" x14ac:dyDescent="0.2">
      <c r="A3" s="202" t="s">
        <v>8</v>
      </c>
      <c r="B3" s="49" t="s">
        <v>45</v>
      </c>
      <c r="C3" s="205" t="s">
        <v>46</v>
      </c>
      <c r="D3" s="203"/>
      <c r="E3" s="203"/>
      <c r="F3" s="203"/>
      <c r="G3" s="204"/>
      <c r="AC3" s="181" t="s">
        <v>92</v>
      </c>
      <c r="AG3" t="s">
        <v>93</v>
      </c>
    </row>
    <row r="4" spans="1:60" ht="24.95" customHeight="1" x14ac:dyDescent="0.2">
      <c r="A4" s="206" t="s">
        <v>9</v>
      </c>
      <c r="B4" s="207" t="s">
        <v>43</v>
      </c>
      <c r="C4" s="208" t="s">
        <v>44</v>
      </c>
      <c r="D4" s="209"/>
      <c r="E4" s="209"/>
      <c r="F4" s="209"/>
      <c r="G4" s="210"/>
      <c r="AG4" t="s">
        <v>94</v>
      </c>
    </row>
    <row r="5" spans="1:60" x14ac:dyDescent="0.2">
      <c r="D5" s="10"/>
    </row>
    <row r="6" spans="1:60" ht="38.25" x14ac:dyDescent="0.2">
      <c r="A6" s="212" t="s">
        <v>95</v>
      </c>
      <c r="B6" s="214" t="s">
        <v>96</v>
      </c>
      <c r="C6" s="214" t="s">
        <v>97</v>
      </c>
      <c r="D6" s="213" t="s">
        <v>98</v>
      </c>
      <c r="E6" s="212" t="s">
        <v>99</v>
      </c>
      <c r="F6" s="211" t="s">
        <v>100</v>
      </c>
      <c r="G6" s="212" t="s">
        <v>29</v>
      </c>
      <c r="H6" s="215" t="s">
        <v>30</v>
      </c>
      <c r="I6" s="215" t="s">
        <v>101</v>
      </c>
      <c r="J6" s="215" t="s">
        <v>31</v>
      </c>
      <c r="K6" s="215" t="s">
        <v>102</v>
      </c>
      <c r="L6" s="215" t="s">
        <v>103</v>
      </c>
      <c r="M6" s="215" t="s">
        <v>104</v>
      </c>
      <c r="N6" s="215" t="s">
        <v>105</v>
      </c>
      <c r="O6" s="215" t="s">
        <v>106</v>
      </c>
      <c r="P6" s="215" t="s">
        <v>107</v>
      </c>
      <c r="Q6" s="215" t="s">
        <v>108</v>
      </c>
      <c r="R6" s="215" t="s">
        <v>109</v>
      </c>
      <c r="S6" s="215" t="s">
        <v>110</v>
      </c>
      <c r="T6" s="215" t="s">
        <v>111</v>
      </c>
      <c r="U6" s="215" t="s">
        <v>112</v>
      </c>
      <c r="V6" s="215" t="s">
        <v>113</v>
      </c>
      <c r="W6" s="215" t="s">
        <v>114</v>
      </c>
      <c r="X6" s="215" t="s">
        <v>115</v>
      </c>
    </row>
    <row r="7" spans="1:60" hidden="1" x14ac:dyDescent="0.2">
      <c r="A7" s="3"/>
      <c r="B7" s="4"/>
      <c r="C7" s="4"/>
      <c r="D7" s="6"/>
      <c r="E7" s="217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60" x14ac:dyDescent="0.2">
      <c r="A8" s="229" t="s">
        <v>116</v>
      </c>
      <c r="B8" s="230" t="s">
        <v>67</v>
      </c>
      <c r="C8" s="252" t="s">
        <v>68</v>
      </c>
      <c r="D8" s="231"/>
      <c r="E8" s="232"/>
      <c r="F8" s="233"/>
      <c r="G8" s="233">
        <f>SUMIF(AG9:AG42,"&lt;&gt;NOR",G9:G42)</f>
        <v>0</v>
      </c>
      <c r="H8" s="233"/>
      <c r="I8" s="233">
        <f>SUM(I9:I42)</f>
        <v>0</v>
      </c>
      <c r="J8" s="233"/>
      <c r="K8" s="233">
        <f>SUM(K9:K42)</f>
        <v>0</v>
      </c>
      <c r="L8" s="233"/>
      <c r="M8" s="233">
        <f>SUM(M9:M42)</f>
        <v>0</v>
      </c>
      <c r="N8" s="233"/>
      <c r="O8" s="233">
        <f>SUM(O9:O42)</f>
        <v>0.12</v>
      </c>
      <c r="P8" s="233"/>
      <c r="Q8" s="233">
        <f>SUM(Q9:Q42)</f>
        <v>1.92</v>
      </c>
      <c r="R8" s="233"/>
      <c r="S8" s="233"/>
      <c r="T8" s="234"/>
      <c r="U8" s="228"/>
      <c r="V8" s="228">
        <f>SUM(V9:V42)</f>
        <v>81.77</v>
      </c>
      <c r="W8" s="228"/>
      <c r="X8" s="228"/>
      <c r="AG8" t="s">
        <v>117</v>
      </c>
    </row>
    <row r="9" spans="1:60" outlineLevel="1" x14ac:dyDescent="0.2">
      <c r="A9" s="235">
        <v>1</v>
      </c>
      <c r="B9" s="236" t="s">
        <v>118</v>
      </c>
      <c r="C9" s="253" t="s">
        <v>119</v>
      </c>
      <c r="D9" s="237" t="s">
        <v>120</v>
      </c>
      <c r="E9" s="238">
        <v>20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 t="s">
        <v>121</v>
      </c>
      <c r="S9" s="240" t="s">
        <v>122</v>
      </c>
      <c r="T9" s="241" t="s">
        <v>122</v>
      </c>
      <c r="U9" s="225">
        <v>0.123</v>
      </c>
      <c r="V9" s="225">
        <f>ROUND(E9*U9,2)</f>
        <v>2.46</v>
      </c>
      <c r="W9" s="225"/>
      <c r="X9" s="225" t="s">
        <v>123</v>
      </c>
      <c r="Y9" s="216"/>
      <c r="Z9" s="216"/>
      <c r="AA9" s="216"/>
      <c r="AB9" s="216"/>
      <c r="AC9" s="216"/>
      <c r="AD9" s="216"/>
      <c r="AE9" s="216"/>
      <c r="AF9" s="216"/>
      <c r="AG9" s="216" t="s">
        <v>124</v>
      </c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</row>
    <row r="10" spans="1:60" outlineLevel="1" x14ac:dyDescent="0.2">
      <c r="A10" s="223"/>
      <c r="B10" s="224"/>
      <c r="C10" s="254" t="s">
        <v>125</v>
      </c>
      <c r="D10" s="243"/>
      <c r="E10" s="243"/>
      <c r="F10" s="243"/>
      <c r="G10" s="243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16"/>
      <c r="Z10" s="216"/>
      <c r="AA10" s="216"/>
      <c r="AB10" s="216"/>
      <c r="AC10" s="216"/>
      <c r="AD10" s="216"/>
      <c r="AE10" s="216"/>
      <c r="AF10" s="216"/>
      <c r="AG10" s="216" t="s">
        <v>126</v>
      </c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42" t="str">
        <f>C10</f>
        <v>s vybouráním lože, s přemístěním hmot na skládku na vzdálenost do 3 m nebo naložením na dopravní prostředek</v>
      </c>
      <c r="BB10" s="216"/>
      <c r="BC10" s="216"/>
      <c r="BD10" s="216"/>
      <c r="BE10" s="216"/>
      <c r="BF10" s="216"/>
      <c r="BG10" s="216"/>
      <c r="BH10" s="216"/>
    </row>
    <row r="11" spans="1:60" ht="22.5" outlineLevel="1" x14ac:dyDescent="0.2">
      <c r="A11" s="235">
        <v>2</v>
      </c>
      <c r="B11" s="236" t="s">
        <v>127</v>
      </c>
      <c r="C11" s="253" t="s">
        <v>128</v>
      </c>
      <c r="D11" s="237" t="s">
        <v>129</v>
      </c>
      <c r="E11" s="238">
        <v>8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21</v>
      </c>
      <c r="M11" s="240">
        <f>G11*(1+L11/100)</f>
        <v>0</v>
      </c>
      <c r="N11" s="240">
        <v>0</v>
      </c>
      <c r="O11" s="240">
        <f>ROUND(E11*N11,2)</f>
        <v>0</v>
      </c>
      <c r="P11" s="240">
        <v>0.24</v>
      </c>
      <c r="Q11" s="240">
        <f>ROUND(E11*P11,2)</f>
        <v>1.92</v>
      </c>
      <c r="R11" s="240" t="s">
        <v>121</v>
      </c>
      <c r="S11" s="240" t="s">
        <v>130</v>
      </c>
      <c r="T11" s="241" t="s">
        <v>131</v>
      </c>
      <c r="U11" s="225">
        <v>0.376</v>
      </c>
      <c r="V11" s="225">
        <f>ROUND(E11*U11,2)</f>
        <v>3.01</v>
      </c>
      <c r="W11" s="225"/>
      <c r="X11" s="225" t="s">
        <v>123</v>
      </c>
      <c r="Y11" s="216"/>
      <c r="Z11" s="216"/>
      <c r="AA11" s="216"/>
      <c r="AB11" s="216"/>
      <c r="AC11" s="216"/>
      <c r="AD11" s="216"/>
      <c r="AE11" s="216"/>
      <c r="AF11" s="216"/>
      <c r="AG11" s="216" t="s">
        <v>132</v>
      </c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</row>
    <row r="12" spans="1:60" outlineLevel="1" x14ac:dyDescent="0.2">
      <c r="A12" s="223"/>
      <c r="B12" s="224"/>
      <c r="C12" s="255" t="s">
        <v>133</v>
      </c>
      <c r="D12" s="226"/>
      <c r="E12" s="227">
        <v>8</v>
      </c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16"/>
      <c r="Z12" s="216"/>
      <c r="AA12" s="216"/>
      <c r="AB12" s="216"/>
      <c r="AC12" s="216"/>
      <c r="AD12" s="216"/>
      <c r="AE12" s="216"/>
      <c r="AF12" s="216"/>
      <c r="AG12" s="216" t="s">
        <v>134</v>
      </c>
      <c r="AH12" s="216">
        <v>0</v>
      </c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</row>
    <row r="13" spans="1:60" outlineLevel="1" x14ac:dyDescent="0.2">
      <c r="A13" s="235">
        <v>3</v>
      </c>
      <c r="B13" s="236" t="s">
        <v>135</v>
      </c>
      <c r="C13" s="253" t="s">
        <v>136</v>
      </c>
      <c r="D13" s="237" t="s">
        <v>137</v>
      </c>
      <c r="E13" s="238">
        <v>17.302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0</v>
      </c>
      <c r="O13" s="240">
        <f>ROUND(E13*N13,2)</f>
        <v>0</v>
      </c>
      <c r="P13" s="240">
        <v>0</v>
      </c>
      <c r="Q13" s="240">
        <f>ROUND(E13*P13,2)</f>
        <v>0</v>
      </c>
      <c r="R13" s="240" t="s">
        <v>138</v>
      </c>
      <c r="S13" s="240" t="s">
        <v>122</v>
      </c>
      <c r="T13" s="241" t="s">
        <v>122</v>
      </c>
      <c r="U13" s="225">
        <v>9.7000000000000003E-2</v>
      </c>
      <c r="V13" s="225">
        <f>ROUND(E13*U13,2)</f>
        <v>1.68</v>
      </c>
      <c r="W13" s="225"/>
      <c r="X13" s="225" t="s">
        <v>123</v>
      </c>
      <c r="Y13" s="216"/>
      <c r="Z13" s="216"/>
      <c r="AA13" s="216"/>
      <c r="AB13" s="216"/>
      <c r="AC13" s="216"/>
      <c r="AD13" s="216"/>
      <c r="AE13" s="216"/>
      <c r="AF13" s="216"/>
      <c r="AG13" s="216" t="s">
        <v>124</v>
      </c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</row>
    <row r="14" spans="1:60" outlineLevel="1" x14ac:dyDescent="0.2">
      <c r="A14" s="223"/>
      <c r="B14" s="224"/>
      <c r="C14" s="254" t="s">
        <v>139</v>
      </c>
      <c r="D14" s="243"/>
      <c r="E14" s="243"/>
      <c r="F14" s="243"/>
      <c r="G14" s="243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16"/>
      <c r="Z14" s="216"/>
      <c r="AA14" s="216"/>
      <c r="AB14" s="216"/>
      <c r="AC14" s="216"/>
      <c r="AD14" s="216"/>
      <c r="AE14" s="216"/>
      <c r="AF14" s="216"/>
      <c r="AG14" s="216" t="s">
        <v>126</v>
      </c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42" t="str">
        <f>C14</f>
        <v>nebo lesní půdy, s vodorovným přemístěním na hromady v místě upotřebení nebo na dočasné či trvalé skládky se složením</v>
      </c>
      <c r="BB14" s="216"/>
      <c r="BC14" s="216"/>
      <c r="BD14" s="216"/>
      <c r="BE14" s="216"/>
      <c r="BF14" s="216"/>
      <c r="BG14" s="216"/>
      <c r="BH14" s="216"/>
    </row>
    <row r="15" spans="1:60" outlineLevel="1" x14ac:dyDescent="0.2">
      <c r="A15" s="235">
        <v>4</v>
      </c>
      <c r="B15" s="236" t="s">
        <v>140</v>
      </c>
      <c r="C15" s="253" t="s">
        <v>141</v>
      </c>
      <c r="D15" s="237" t="s">
        <v>137</v>
      </c>
      <c r="E15" s="238">
        <v>54.375300000000003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40">
        <v>0</v>
      </c>
      <c r="O15" s="240">
        <f>ROUND(E15*N15,2)</f>
        <v>0</v>
      </c>
      <c r="P15" s="240">
        <v>0</v>
      </c>
      <c r="Q15" s="240">
        <f>ROUND(E15*P15,2)</f>
        <v>0</v>
      </c>
      <c r="R15" s="240" t="s">
        <v>138</v>
      </c>
      <c r="S15" s="240" t="s">
        <v>122</v>
      </c>
      <c r="T15" s="241" t="s">
        <v>122</v>
      </c>
      <c r="U15" s="225">
        <v>0.12</v>
      </c>
      <c r="V15" s="225">
        <f>ROUND(E15*U15,2)</f>
        <v>6.53</v>
      </c>
      <c r="W15" s="225"/>
      <c r="X15" s="225" t="s">
        <v>123</v>
      </c>
      <c r="Y15" s="216"/>
      <c r="Z15" s="216"/>
      <c r="AA15" s="216"/>
      <c r="AB15" s="216"/>
      <c r="AC15" s="216"/>
      <c r="AD15" s="216"/>
      <c r="AE15" s="216"/>
      <c r="AF15" s="216"/>
      <c r="AG15" s="216" t="s">
        <v>124</v>
      </c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</row>
    <row r="16" spans="1:60" ht="33.75" outlineLevel="1" x14ac:dyDescent="0.2">
      <c r="A16" s="223"/>
      <c r="B16" s="224"/>
      <c r="C16" s="254" t="s">
        <v>142</v>
      </c>
      <c r="D16" s="243"/>
      <c r="E16" s="243"/>
      <c r="F16" s="243"/>
      <c r="G16" s="243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16"/>
      <c r="Z16" s="216"/>
      <c r="AA16" s="216"/>
      <c r="AB16" s="216"/>
      <c r="AC16" s="216"/>
      <c r="AD16" s="216"/>
      <c r="AE16" s="216"/>
      <c r="AF16" s="216"/>
      <c r="AG16" s="216" t="s">
        <v>126</v>
      </c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42" t="str">
        <f>C16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6" s="216"/>
      <c r="BC16" s="216"/>
      <c r="BD16" s="216"/>
      <c r="BE16" s="216"/>
      <c r="BF16" s="216"/>
      <c r="BG16" s="216"/>
      <c r="BH16" s="216"/>
    </row>
    <row r="17" spans="1:60" outlineLevel="1" x14ac:dyDescent="0.2">
      <c r="A17" s="223"/>
      <c r="B17" s="224"/>
      <c r="C17" s="255" t="s">
        <v>143</v>
      </c>
      <c r="D17" s="226"/>
      <c r="E17" s="227">
        <v>54.375300000000003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16"/>
      <c r="Z17" s="216"/>
      <c r="AA17" s="216"/>
      <c r="AB17" s="216"/>
      <c r="AC17" s="216"/>
      <c r="AD17" s="216"/>
      <c r="AE17" s="216"/>
      <c r="AF17" s="216"/>
      <c r="AG17" s="216" t="s">
        <v>134</v>
      </c>
      <c r="AH17" s="216">
        <v>0</v>
      </c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</row>
    <row r="18" spans="1:60" outlineLevel="1" x14ac:dyDescent="0.2">
      <c r="A18" s="235">
        <v>5</v>
      </c>
      <c r="B18" s="236" t="s">
        <v>144</v>
      </c>
      <c r="C18" s="253" t="s">
        <v>145</v>
      </c>
      <c r="D18" s="237" t="s">
        <v>137</v>
      </c>
      <c r="E18" s="238">
        <v>54.375300000000003</v>
      </c>
      <c r="F18" s="239"/>
      <c r="G18" s="240">
        <f>ROUND(E18*F18,2)</f>
        <v>0</v>
      </c>
      <c r="H18" s="239"/>
      <c r="I18" s="240">
        <f>ROUND(E18*H18,2)</f>
        <v>0</v>
      </c>
      <c r="J18" s="239"/>
      <c r="K18" s="240">
        <f>ROUND(E18*J18,2)</f>
        <v>0</v>
      </c>
      <c r="L18" s="240">
        <v>21</v>
      </c>
      <c r="M18" s="240">
        <f>G18*(1+L18/100)</f>
        <v>0</v>
      </c>
      <c r="N18" s="240">
        <v>0</v>
      </c>
      <c r="O18" s="240">
        <f>ROUND(E18*N18,2)</f>
        <v>0</v>
      </c>
      <c r="P18" s="240">
        <v>0</v>
      </c>
      <c r="Q18" s="240">
        <f>ROUND(E18*P18,2)</f>
        <v>0</v>
      </c>
      <c r="R18" s="240" t="s">
        <v>138</v>
      </c>
      <c r="S18" s="240" t="s">
        <v>122</v>
      </c>
      <c r="T18" s="241" t="s">
        <v>122</v>
      </c>
      <c r="U18" s="225">
        <v>4.3099999999999999E-2</v>
      </c>
      <c r="V18" s="225">
        <f>ROUND(E18*U18,2)</f>
        <v>2.34</v>
      </c>
      <c r="W18" s="225"/>
      <c r="X18" s="225" t="s">
        <v>123</v>
      </c>
      <c r="Y18" s="216"/>
      <c r="Z18" s="216"/>
      <c r="AA18" s="216"/>
      <c r="AB18" s="216"/>
      <c r="AC18" s="216"/>
      <c r="AD18" s="216"/>
      <c r="AE18" s="216"/>
      <c r="AF18" s="216"/>
      <c r="AG18" s="216" t="s">
        <v>124</v>
      </c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</row>
    <row r="19" spans="1:60" ht="33.75" outlineLevel="1" x14ac:dyDescent="0.2">
      <c r="A19" s="223"/>
      <c r="B19" s="224"/>
      <c r="C19" s="254" t="s">
        <v>142</v>
      </c>
      <c r="D19" s="243"/>
      <c r="E19" s="243"/>
      <c r="F19" s="243"/>
      <c r="G19" s="243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16"/>
      <c r="Z19" s="216"/>
      <c r="AA19" s="216"/>
      <c r="AB19" s="216"/>
      <c r="AC19" s="216"/>
      <c r="AD19" s="216"/>
      <c r="AE19" s="216"/>
      <c r="AF19" s="216"/>
      <c r="AG19" s="216" t="s">
        <v>126</v>
      </c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42" t="str">
        <f>C19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9" s="216"/>
      <c r="BC19" s="216"/>
      <c r="BD19" s="216"/>
      <c r="BE19" s="216"/>
      <c r="BF19" s="216"/>
      <c r="BG19" s="216"/>
      <c r="BH19" s="216"/>
    </row>
    <row r="20" spans="1:60" outlineLevel="1" x14ac:dyDescent="0.2">
      <c r="A20" s="223"/>
      <c r="B20" s="224"/>
      <c r="C20" s="255" t="s">
        <v>143</v>
      </c>
      <c r="D20" s="226"/>
      <c r="E20" s="227">
        <v>54.375300000000003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16"/>
      <c r="Z20" s="216"/>
      <c r="AA20" s="216"/>
      <c r="AB20" s="216"/>
      <c r="AC20" s="216"/>
      <c r="AD20" s="216"/>
      <c r="AE20" s="216"/>
      <c r="AF20" s="216"/>
      <c r="AG20" s="216" t="s">
        <v>134</v>
      </c>
      <c r="AH20" s="216">
        <v>0</v>
      </c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</row>
    <row r="21" spans="1:60" ht="22.5" outlineLevel="1" x14ac:dyDescent="0.2">
      <c r="A21" s="235">
        <v>6</v>
      </c>
      <c r="B21" s="236" t="s">
        <v>146</v>
      </c>
      <c r="C21" s="253" t="s">
        <v>147</v>
      </c>
      <c r="D21" s="237" t="s">
        <v>137</v>
      </c>
      <c r="E21" s="238">
        <v>54.375300000000003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21</v>
      </c>
      <c r="M21" s="240">
        <f>G21*(1+L21/100)</f>
        <v>0</v>
      </c>
      <c r="N21" s="240">
        <v>0</v>
      </c>
      <c r="O21" s="240">
        <f>ROUND(E21*N21,2)</f>
        <v>0</v>
      </c>
      <c r="P21" s="240">
        <v>0</v>
      </c>
      <c r="Q21" s="240">
        <f>ROUND(E21*P21,2)</f>
        <v>0</v>
      </c>
      <c r="R21" s="240" t="s">
        <v>138</v>
      </c>
      <c r="S21" s="240" t="s">
        <v>122</v>
      </c>
      <c r="T21" s="241" t="s">
        <v>122</v>
      </c>
      <c r="U21" s="225">
        <v>1.0999999999999999E-2</v>
      </c>
      <c r="V21" s="225">
        <f>ROUND(E21*U21,2)</f>
        <v>0.6</v>
      </c>
      <c r="W21" s="225"/>
      <c r="X21" s="225" t="s">
        <v>123</v>
      </c>
      <c r="Y21" s="216"/>
      <c r="Z21" s="216"/>
      <c r="AA21" s="216"/>
      <c r="AB21" s="216"/>
      <c r="AC21" s="216"/>
      <c r="AD21" s="216"/>
      <c r="AE21" s="216"/>
      <c r="AF21" s="216"/>
      <c r="AG21" s="216" t="s">
        <v>124</v>
      </c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</row>
    <row r="22" spans="1:60" outlineLevel="1" x14ac:dyDescent="0.2">
      <c r="A22" s="223"/>
      <c r="B22" s="224"/>
      <c r="C22" s="254" t="s">
        <v>148</v>
      </c>
      <c r="D22" s="243"/>
      <c r="E22" s="243"/>
      <c r="F22" s="243"/>
      <c r="G22" s="243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16"/>
      <c r="Z22" s="216"/>
      <c r="AA22" s="216"/>
      <c r="AB22" s="216"/>
      <c r="AC22" s="216"/>
      <c r="AD22" s="216"/>
      <c r="AE22" s="216"/>
      <c r="AF22" s="216"/>
      <c r="AG22" s="216" t="s">
        <v>126</v>
      </c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</row>
    <row r="23" spans="1:60" outlineLevel="1" x14ac:dyDescent="0.2">
      <c r="A23" s="223"/>
      <c r="B23" s="224"/>
      <c r="C23" s="255" t="s">
        <v>143</v>
      </c>
      <c r="D23" s="226"/>
      <c r="E23" s="227">
        <v>54.375300000000003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16"/>
      <c r="Z23" s="216"/>
      <c r="AA23" s="216"/>
      <c r="AB23" s="216"/>
      <c r="AC23" s="216"/>
      <c r="AD23" s="216"/>
      <c r="AE23" s="216"/>
      <c r="AF23" s="216"/>
      <c r="AG23" s="216" t="s">
        <v>134</v>
      </c>
      <c r="AH23" s="216">
        <v>0</v>
      </c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</row>
    <row r="24" spans="1:60" ht="33.75" outlineLevel="1" x14ac:dyDescent="0.2">
      <c r="A24" s="235">
        <v>7</v>
      </c>
      <c r="B24" s="236" t="s">
        <v>149</v>
      </c>
      <c r="C24" s="253" t="s">
        <v>150</v>
      </c>
      <c r="D24" s="237" t="s">
        <v>137</v>
      </c>
      <c r="E24" s="238">
        <v>761.25419999999997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0" t="s">
        <v>138</v>
      </c>
      <c r="S24" s="240" t="s">
        <v>122</v>
      </c>
      <c r="T24" s="241" t="s">
        <v>122</v>
      </c>
      <c r="U24" s="225">
        <v>0</v>
      </c>
      <c r="V24" s="225">
        <f>ROUND(E24*U24,2)</f>
        <v>0</v>
      </c>
      <c r="W24" s="225"/>
      <c r="X24" s="225" t="s">
        <v>123</v>
      </c>
      <c r="Y24" s="216"/>
      <c r="Z24" s="216"/>
      <c r="AA24" s="216"/>
      <c r="AB24" s="216"/>
      <c r="AC24" s="216"/>
      <c r="AD24" s="216"/>
      <c r="AE24" s="216"/>
      <c r="AF24" s="216"/>
      <c r="AG24" s="216" t="s">
        <v>124</v>
      </c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</row>
    <row r="25" spans="1:60" outlineLevel="1" x14ac:dyDescent="0.2">
      <c r="A25" s="223"/>
      <c r="B25" s="224"/>
      <c r="C25" s="254" t="s">
        <v>148</v>
      </c>
      <c r="D25" s="243"/>
      <c r="E25" s="243"/>
      <c r="F25" s="243"/>
      <c r="G25" s="243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16"/>
      <c r="Z25" s="216"/>
      <c r="AA25" s="216"/>
      <c r="AB25" s="216"/>
      <c r="AC25" s="216"/>
      <c r="AD25" s="216"/>
      <c r="AE25" s="216"/>
      <c r="AF25" s="216"/>
      <c r="AG25" s="216" t="s">
        <v>126</v>
      </c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</row>
    <row r="26" spans="1:60" outlineLevel="1" x14ac:dyDescent="0.2">
      <c r="A26" s="223"/>
      <c r="B26" s="224"/>
      <c r="C26" s="255" t="s">
        <v>151</v>
      </c>
      <c r="D26" s="226"/>
      <c r="E26" s="227">
        <v>761.25419999999997</v>
      </c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16"/>
      <c r="Z26" s="216"/>
      <c r="AA26" s="216"/>
      <c r="AB26" s="216"/>
      <c r="AC26" s="216"/>
      <c r="AD26" s="216"/>
      <c r="AE26" s="216"/>
      <c r="AF26" s="216"/>
      <c r="AG26" s="216" t="s">
        <v>134</v>
      </c>
      <c r="AH26" s="216">
        <v>0</v>
      </c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</row>
    <row r="27" spans="1:60" ht="22.5" outlineLevel="1" x14ac:dyDescent="0.2">
      <c r="A27" s="235">
        <v>8</v>
      </c>
      <c r="B27" s="236" t="s">
        <v>152</v>
      </c>
      <c r="C27" s="253" t="s">
        <v>153</v>
      </c>
      <c r="D27" s="237" t="s">
        <v>137</v>
      </c>
      <c r="E27" s="238">
        <v>54.375300000000003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40">
        <v>0</v>
      </c>
      <c r="O27" s="240">
        <f>ROUND(E27*N27,2)</f>
        <v>0</v>
      </c>
      <c r="P27" s="240">
        <v>0</v>
      </c>
      <c r="Q27" s="240">
        <f>ROUND(E27*P27,2)</f>
        <v>0</v>
      </c>
      <c r="R27" s="240" t="s">
        <v>138</v>
      </c>
      <c r="S27" s="240" t="s">
        <v>122</v>
      </c>
      <c r="T27" s="241" t="s">
        <v>122</v>
      </c>
      <c r="U27" s="225">
        <v>0.65200000000000002</v>
      </c>
      <c r="V27" s="225">
        <f>ROUND(E27*U27,2)</f>
        <v>35.450000000000003</v>
      </c>
      <c r="W27" s="225"/>
      <c r="X27" s="225" t="s">
        <v>123</v>
      </c>
      <c r="Y27" s="216"/>
      <c r="Z27" s="216"/>
      <c r="AA27" s="216"/>
      <c r="AB27" s="216"/>
      <c r="AC27" s="216"/>
      <c r="AD27" s="216"/>
      <c r="AE27" s="216"/>
      <c r="AF27" s="216"/>
      <c r="AG27" s="216" t="s">
        <v>124</v>
      </c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</row>
    <row r="28" spans="1:60" outlineLevel="1" x14ac:dyDescent="0.2">
      <c r="A28" s="223"/>
      <c r="B28" s="224"/>
      <c r="C28" s="255" t="s">
        <v>143</v>
      </c>
      <c r="D28" s="226"/>
      <c r="E28" s="227">
        <v>54.375300000000003</v>
      </c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16"/>
      <c r="Z28" s="216"/>
      <c r="AA28" s="216"/>
      <c r="AB28" s="216"/>
      <c r="AC28" s="216"/>
      <c r="AD28" s="216"/>
      <c r="AE28" s="216"/>
      <c r="AF28" s="216"/>
      <c r="AG28" s="216" t="s">
        <v>134</v>
      </c>
      <c r="AH28" s="216">
        <v>0</v>
      </c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</row>
    <row r="29" spans="1:60" ht="22.5" outlineLevel="1" x14ac:dyDescent="0.2">
      <c r="A29" s="235">
        <v>9</v>
      </c>
      <c r="B29" s="236" t="s">
        <v>154</v>
      </c>
      <c r="C29" s="253" t="s">
        <v>155</v>
      </c>
      <c r="D29" s="237" t="s">
        <v>137</v>
      </c>
      <c r="E29" s="238">
        <v>52.395600000000002</v>
      </c>
      <c r="F29" s="239"/>
      <c r="G29" s="240">
        <f>ROUND(E29*F29,2)</f>
        <v>0</v>
      </c>
      <c r="H29" s="239"/>
      <c r="I29" s="240">
        <f>ROUND(E29*H29,2)</f>
        <v>0</v>
      </c>
      <c r="J29" s="239"/>
      <c r="K29" s="240">
        <f>ROUND(E29*J29,2)</f>
        <v>0</v>
      </c>
      <c r="L29" s="240">
        <v>21</v>
      </c>
      <c r="M29" s="240">
        <f>G29*(1+L29/100)</f>
        <v>0</v>
      </c>
      <c r="N29" s="240">
        <v>0</v>
      </c>
      <c r="O29" s="240">
        <f>ROUND(E29*N29,2)</f>
        <v>0</v>
      </c>
      <c r="P29" s="240">
        <v>0</v>
      </c>
      <c r="Q29" s="240">
        <f>ROUND(E29*P29,2)</f>
        <v>0</v>
      </c>
      <c r="R29" s="240" t="s">
        <v>138</v>
      </c>
      <c r="S29" s="240" t="s">
        <v>122</v>
      </c>
      <c r="T29" s="241" t="s">
        <v>122</v>
      </c>
      <c r="U29" s="225">
        <v>0.20200000000000001</v>
      </c>
      <c r="V29" s="225">
        <f>ROUND(E29*U29,2)</f>
        <v>10.58</v>
      </c>
      <c r="W29" s="225"/>
      <c r="X29" s="225" t="s">
        <v>123</v>
      </c>
      <c r="Y29" s="216"/>
      <c r="Z29" s="216"/>
      <c r="AA29" s="216"/>
      <c r="AB29" s="216"/>
      <c r="AC29" s="216"/>
      <c r="AD29" s="216"/>
      <c r="AE29" s="216"/>
      <c r="AF29" s="216"/>
      <c r="AG29" s="216" t="s">
        <v>124</v>
      </c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</row>
    <row r="30" spans="1:60" outlineLevel="1" x14ac:dyDescent="0.2">
      <c r="A30" s="223"/>
      <c r="B30" s="224"/>
      <c r="C30" s="254" t="s">
        <v>156</v>
      </c>
      <c r="D30" s="243"/>
      <c r="E30" s="243"/>
      <c r="F30" s="243"/>
      <c r="G30" s="243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16"/>
      <c r="Z30" s="216"/>
      <c r="AA30" s="216"/>
      <c r="AB30" s="216"/>
      <c r="AC30" s="216"/>
      <c r="AD30" s="216"/>
      <c r="AE30" s="216"/>
      <c r="AF30" s="216"/>
      <c r="AG30" s="216" t="s">
        <v>126</v>
      </c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</row>
    <row r="31" spans="1:60" ht="22.5" outlineLevel="1" x14ac:dyDescent="0.2">
      <c r="A31" s="235">
        <v>10</v>
      </c>
      <c r="B31" s="236" t="s">
        <v>157</v>
      </c>
      <c r="C31" s="253" t="s">
        <v>158</v>
      </c>
      <c r="D31" s="237" t="s">
        <v>159</v>
      </c>
      <c r="E31" s="238">
        <v>4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21</v>
      </c>
      <c r="M31" s="240">
        <f>G31*(1+L31/100)</f>
        <v>0</v>
      </c>
      <c r="N31" s="240">
        <v>0</v>
      </c>
      <c r="O31" s="240">
        <f>ROUND(E31*N31,2)</f>
        <v>0</v>
      </c>
      <c r="P31" s="240">
        <v>0</v>
      </c>
      <c r="Q31" s="240">
        <f>ROUND(E31*P31,2)</f>
        <v>0</v>
      </c>
      <c r="R31" s="240" t="s">
        <v>138</v>
      </c>
      <c r="S31" s="240" t="s">
        <v>122</v>
      </c>
      <c r="T31" s="241" t="s">
        <v>122</v>
      </c>
      <c r="U31" s="225">
        <v>0.88</v>
      </c>
      <c r="V31" s="225">
        <f>ROUND(E31*U31,2)</f>
        <v>3.52</v>
      </c>
      <c r="W31" s="225"/>
      <c r="X31" s="225" t="s">
        <v>123</v>
      </c>
      <c r="Y31" s="216"/>
      <c r="Z31" s="216"/>
      <c r="AA31" s="216"/>
      <c r="AB31" s="216"/>
      <c r="AC31" s="216"/>
      <c r="AD31" s="216"/>
      <c r="AE31" s="216"/>
      <c r="AF31" s="216"/>
      <c r="AG31" s="216" t="s">
        <v>132</v>
      </c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</row>
    <row r="32" spans="1:60" ht="22.5" outlineLevel="1" x14ac:dyDescent="0.2">
      <c r="A32" s="223"/>
      <c r="B32" s="224"/>
      <c r="C32" s="254" t="s">
        <v>160</v>
      </c>
      <c r="D32" s="243"/>
      <c r="E32" s="243"/>
      <c r="F32" s="243"/>
      <c r="G32" s="243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16"/>
      <c r="Z32" s="216"/>
      <c r="AA32" s="216"/>
      <c r="AB32" s="216"/>
      <c r="AC32" s="216"/>
      <c r="AD32" s="216"/>
      <c r="AE32" s="216"/>
      <c r="AF32" s="216"/>
      <c r="AG32" s="216" t="s">
        <v>126</v>
      </c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42" t="str">
        <f>C32</f>
        <v>s odřezáním kmene a odvětvením, včetně případného odklizení kmene a větví na oddělené hromady na vzdálenost do 50 m nebo s naložením na dopravní prostředek,</v>
      </c>
      <c r="BB32" s="216"/>
      <c r="BC32" s="216"/>
      <c r="BD32" s="216"/>
      <c r="BE32" s="216"/>
      <c r="BF32" s="216"/>
      <c r="BG32" s="216"/>
      <c r="BH32" s="216"/>
    </row>
    <row r="33" spans="1:60" ht="22.5" outlineLevel="1" x14ac:dyDescent="0.2">
      <c r="A33" s="235">
        <v>11</v>
      </c>
      <c r="B33" s="236" t="s">
        <v>161</v>
      </c>
      <c r="C33" s="253" t="s">
        <v>162</v>
      </c>
      <c r="D33" s="237" t="s">
        <v>159</v>
      </c>
      <c r="E33" s="238">
        <v>4</v>
      </c>
      <c r="F33" s="239"/>
      <c r="G33" s="240">
        <f>ROUND(E33*F33,2)</f>
        <v>0</v>
      </c>
      <c r="H33" s="239"/>
      <c r="I33" s="240">
        <f>ROUND(E33*H33,2)</f>
        <v>0</v>
      </c>
      <c r="J33" s="239"/>
      <c r="K33" s="240">
        <f>ROUND(E33*J33,2)</f>
        <v>0</v>
      </c>
      <c r="L33" s="240">
        <v>21</v>
      </c>
      <c r="M33" s="240">
        <f>G33*(1+L33/100)</f>
        <v>0</v>
      </c>
      <c r="N33" s="240">
        <v>5.0000000000000002E-5</v>
      </c>
      <c r="O33" s="240">
        <f>ROUND(E33*N33,2)</f>
        <v>0</v>
      </c>
      <c r="P33" s="240">
        <v>0</v>
      </c>
      <c r="Q33" s="240">
        <f>ROUND(E33*P33,2)</f>
        <v>0</v>
      </c>
      <c r="R33" s="240" t="s">
        <v>138</v>
      </c>
      <c r="S33" s="240" t="s">
        <v>122</v>
      </c>
      <c r="T33" s="241" t="s">
        <v>122</v>
      </c>
      <c r="U33" s="225">
        <v>1.655</v>
      </c>
      <c r="V33" s="225">
        <f>ROUND(E33*U33,2)</f>
        <v>6.62</v>
      </c>
      <c r="W33" s="225"/>
      <c r="X33" s="225" t="s">
        <v>123</v>
      </c>
      <c r="Y33" s="216"/>
      <c r="Z33" s="216"/>
      <c r="AA33" s="216"/>
      <c r="AB33" s="216"/>
      <c r="AC33" s="216"/>
      <c r="AD33" s="216"/>
      <c r="AE33" s="216"/>
      <c r="AF33" s="216"/>
      <c r="AG33" s="216" t="s">
        <v>132</v>
      </c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</row>
    <row r="34" spans="1:60" ht="22.5" outlineLevel="1" x14ac:dyDescent="0.2">
      <c r="A34" s="223"/>
      <c r="B34" s="224"/>
      <c r="C34" s="254" t="s">
        <v>163</v>
      </c>
      <c r="D34" s="243"/>
      <c r="E34" s="243"/>
      <c r="F34" s="243"/>
      <c r="G34" s="243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16"/>
      <c r="Z34" s="216"/>
      <c r="AA34" s="216"/>
      <c r="AB34" s="216"/>
      <c r="AC34" s="216"/>
      <c r="AD34" s="216"/>
      <c r="AE34" s="216"/>
      <c r="AF34" s="216"/>
      <c r="AG34" s="216" t="s">
        <v>126</v>
      </c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42" t="str">
        <f>C34</f>
        <v>s jejich vykopáním nebo vytrháním, s přesekáním kořenů a s případným nutným přemístěním pařezů na hromady do vzdálenosti do 50 m nebo s naložením na dopravní prostředek,</v>
      </c>
      <c r="BB34" s="216"/>
      <c r="BC34" s="216"/>
      <c r="BD34" s="216"/>
      <c r="BE34" s="216"/>
      <c r="BF34" s="216"/>
      <c r="BG34" s="216"/>
      <c r="BH34" s="216"/>
    </row>
    <row r="35" spans="1:60" outlineLevel="1" x14ac:dyDescent="0.2">
      <c r="A35" s="244">
        <v>12</v>
      </c>
      <c r="B35" s="245" t="s">
        <v>164</v>
      </c>
      <c r="C35" s="256" t="s">
        <v>165</v>
      </c>
      <c r="D35" s="246" t="s">
        <v>159</v>
      </c>
      <c r="E35" s="247">
        <v>8</v>
      </c>
      <c r="F35" s="248"/>
      <c r="G35" s="249">
        <f>ROUND(E35*F35,2)</f>
        <v>0</v>
      </c>
      <c r="H35" s="248"/>
      <c r="I35" s="249">
        <f>ROUND(E35*H35,2)</f>
        <v>0</v>
      </c>
      <c r="J35" s="248"/>
      <c r="K35" s="249">
        <f>ROUND(E35*J35,2)</f>
        <v>0</v>
      </c>
      <c r="L35" s="249">
        <v>21</v>
      </c>
      <c r="M35" s="249">
        <f>G35*(1+L35/100)</f>
        <v>0</v>
      </c>
      <c r="N35" s="249">
        <v>0</v>
      </c>
      <c r="O35" s="249">
        <f>ROUND(E35*N35,2)</f>
        <v>0</v>
      </c>
      <c r="P35" s="249">
        <v>0</v>
      </c>
      <c r="Q35" s="249">
        <f>ROUND(E35*P35,2)</f>
        <v>0</v>
      </c>
      <c r="R35" s="249"/>
      <c r="S35" s="249" t="s">
        <v>166</v>
      </c>
      <c r="T35" s="250" t="s">
        <v>131</v>
      </c>
      <c r="U35" s="225">
        <v>0.252</v>
      </c>
      <c r="V35" s="225">
        <f>ROUND(E35*U35,2)</f>
        <v>2.02</v>
      </c>
      <c r="W35" s="225"/>
      <c r="X35" s="225" t="s">
        <v>123</v>
      </c>
      <c r="Y35" s="216"/>
      <c r="Z35" s="216"/>
      <c r="AA35" s="216"/>
      <c r="AB35" s="216"/>
      <c r="AC35" s="216"/>
      <c r="AD35" s="216"/>
      <c r="AE35" s="216"/>
      <c r="AF35" s="216"/>
      <c r="AG35" s="216" t="s">
        <v>132</v>
      </c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</row>
    <row r="36" spans="1:60" outlineLevel="1" x14ac:dyDescent="0.2">
      <c r="A36" s="244">
        <v>13</v>
      </c>
      <c r="B36" s="245" t="s">
        <v>167</v>
      </c>
      <c r="C36" s="256" t="s">
        <v>168</v>
      </c>
      <c r="D36" s="246" t="s">
        <v>159</v>
      </c>
      <c r="E36" s="247">
        <v>8</v>
      </c>
      <c r="F36" s="248"/>
      <c r="G36" s="249">
        <f>ROUND(E36*F36,2)</f>
        <v>0</v>
      </c>
      <c r="H36" s="248"/>
      <c r="I36" s="249">
        <f>ROUND(E36*H36,2)</f>
        <v>0</v>
      </c>
      <c r="J36" s="248"/>
      <c r="K36" s="249">
        <f>ROUND(E36*J36,2)</f>
        <v>0</v>
      </c>
      <c r="L36" s="249">
        <v>21</v>
      </c>
      <c r="M36" s="249">
        <f>G36*(1+L36/100)</f>
        <v>0</v>
      </c>
      <c r="N36" s="249">
        <v>1.4999999999999999E-2</v>
      </c>
      <c r="O36" s="249">
        <f>ROUND(E36*N36,2)</f>
        <v>0.12</v>
      </c>
      <c r="P36" s="249">
        <v>0</v>
      </c>
      <c r="Q36" s="249">
        <f>ROUND(E36*P36,2)</f>
        <v>0</v>
      </c>
      <c r="R36" s="249" t="s">
        <v>169</v>
      </c>
      <c r="S36" s="249" t="s">
        <v>122</v>
      </c>
      <c r="T36" s="250" t="s">
        <v>131</v>
      </c>
      <c r="U36" s="225">
        <v>0</v>
      </c>
      <c r="V36" s="225">
        <f>ROUND(E36*U36,2)</f>
        <v>0</v>
      </c>
      <c r="W36" s="225"/>
      <c r="X36" s="225" t="s">
        <v>170</v>
      </c>
      <c r="Y36" s="216"/>
      <c r="Z36" s="216"/>
      <c r="AA36" s="216"/>
      <c r="AB36" s="216"/>
      <c r="AC36" s="216"/>
      <c r="AD36" s="216"/>
      <c r="AE36" s="216"/>
      <c r="AF36" s="216"/>
      <c r="AG36" s="216" t="s">
        <v>171</v>
      </c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</row>
    <row r="37" spans="1:60" outlineLevel="1" x14ac:dyDescent="0.2">
      <c r="A37" s="235">
        <v>14</v>
      </c>
      <c r="B37" s="236" t="s">
        <v>172</v>
      </c>
      <c r="C37" s="253" t="s">
        <v>173</v>
      </c>
      <c r="D37" s="237" t="s">
        <v>129</v>
      </c>
      <c r="E37" s="238">
        <v>72.540000000000006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 t="s">
        <v>138</v>
      </c>
      <c r="S37" s="240" t="s">
        <v>122</v>
      </c>
      <c r="T37" s="241" t="s">
        <v>122</v>
      </c>
      <c r="U37" s="225">
        <v>9.6000000000000002E-2</v>
      </c>
      <c r="V37" s="225">
        <f>ROUND(E37*U37,2)</f>
        <v>6.96</v>
      </c>
      <c r="W37" s="225"/>
      <c r="X37" s="225" t="s">
        <v>123</v>
      </c>
      <c r="Y37" s="216"/>
      <c r="Z37" s="216"/>
      <c r="AA37" s="216"/>
      <c r="AB37" s="216"/>
      <c r="AC37" s="216"/>
      <c r="AD37" s="216"/>
      <c r="AE37" s="216"/>
      <c r="AF37" s="216"/>
      <c r="AG37" s="216" t="s">
        <v>124</v>
      </c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</row>
    <row r="38" spans="1:60" outlineLevel="1" x14ac:dyDescent="0.2">
      <c r="A38" s="223"/>
      <c r="B38" s="224"/>
      <c r="C38" s="254" t="s">
        <v>174</v>
      </c>
      <c r="D38" s="243"/>
      <c r="E38" s="243"/>
      <c r="F38" s="243"/>
      <c r="G38" s="243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16"/>
      <c r="Z38" s="216"/>
      <c r="AA38" s="216"/>
      <c r="AB38" s="216"/>
      <c r="AC38" s="216"/>
      <c r="AD38" s="216"/>
      <c r="AE38" s="216"/>
      <c r="AF38" s="216"/>
      <c r="AG38" s="216" t="s">
        <v>126</v>
      </c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</row>
    <row r="39" spans="1:60" outlineLevel="1" x14ac:dyDescent="0.2">
      <c r="A39" s="235">
        <v>15</v>
      </c>
      <c r="B39" s="236" t="s">
        <v>175</v>
      </c>
      <c r="C39" s="253" t="s">
        <v>176</v>
      </c>
      <c r="D39" s="237" t="s">
        <v>137</v>
      </c>
      <c r="E39" s="238">
        <v>54.375300000000003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40">
        <v>0</v>
      </c>
      <c r="O39" s="240">
        <f>ROUND(E39*N39,2)</f>
        <v>0</v>
      </c>
      <c r="P39" s="240">
        <v>0</v>
      </c>
      <c r="Q39" s="240">
        <f>ROUND(E39*P39,2)</f>
        <v>0</v>
      </c>
      <c r="R39" s="240" t="s">
        <v>138</v>
      </c>
      <c r="S39" s="240" t="s">
        <v>122</v>
      </c>
      <c r="T39" s="241" t="s">
        <v>122</v>
      </c>
      <c r="U39" s="225">
        <v>0</v>
      </c>
      <c r="V39" s="225">
        <f>ROUND(E39*U39,2)</f>
        <v>0</v>
      </c>
      <c r="W39" s="225"/>
      <c r="X39" s="225" t="s">
        <v>123</v>
      </c>
      <c r="Y39" s="216"/>
      <c r="Z39" s="216"/>
      <c r="AA39" s="216"/>
      <c r="AB39" s="216"/>
      <c r="AC39" s="216"/>
      <c r="AD39" s="216"/>
      <c r="AE39" s="216"/>
      <c r="AF39" s="216"/>
      <c r="AG39" s="216" t="s">
        <v>124</v>
      </c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</row>
    <row r="40" spans="1:60" outlineLevel="1" x14ac:dyDescent="0.2">
      <c r="A40" s="223"/>
      <c r="B40" s="224"/>
      <c r="C40" s="255" t="s">
        <v>143</v>
      </c>
      <c r="D40" s="226"/>
      <c r="E40" s="227">
        <v>54.375300000000003</v>
      </c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16"/>
      <c r="Z40" s="216"/>
      <c r="AA40" s="216"/>
      <c r="AB40" s="216"/>
      <c r="AC40" s="216"/>
      <c r="AD40" s="216"/>
      <c r="AE40" s="216"/>
      <c r="AF40" s="216"/>
      <c r="AG40" s="216" t="s">
        <v>134</v>
      </c>
      <c r="AH40" s="216">
        <v>0</v>
      </c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</row>
    <row r="41" spans="1:60" outlineLevel="1" x14ac:dyDescent="0.2">
      <c r="A41" s="235">
        <v>16</v>
      </c>
      <c r="B41" s="236" t="s">
        <v>177</v>
      </c>
      <c r="C41" s="253" t="s">
        <v>178</v>
      </c>
      <c r="D41" s="237" t="s">
        <v>179</v>
      </c>
      <c r="E41" s="238">
        <v>99.027680000000004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0</v>
      </c>
      <c r="O41" s="240">
        <f>ROUND(E41*N41,2)</f>
        <v>0</v>
      </c>
      <c r="P41" s="240">
        <v>0</v>
      </c>
      <c r="Q41" s="240">
        <f>ROUND(E41*P41,2)</f>
        <v>0</v>
      </c>
      <c r="R41" s="240" t="s">
        <v>169</v>
      </c>
      <c r="S41" s="240" t="s">
        <v>122</v>
      </c>
      <c r="T41" s="241" t="s">
        <v>122</v>
      </c>
      <c r="U41" s="225">
        <v>0</v>
      </c>
      <c r="V41" s="225">
        <f>ROUND(E41*U41,2)</f>
        <v>0</v>
      </c>
      <c r="W41" s="225"/>
      <c r="X41" s="225" t="s">
        <v>170</v>
      </c>
      <c r="Y41" s="216"/>
      <c r="Z41" s="216"/>
      <c r="AA41" s="216"/>
      <c r="AB41" s="216"/>
      <c r="AC41" s="216"/>
      <c r="AD41" s="216"/>
      <c r="AE41" s="216"/>
      <c r="AF41" s="216"/>
      <c r="AG41" s="216" t="s">
        <v>171</v>
      </c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</row>
    <row r="42" spans="1:60" outlineLevel="1" x14ac:dyDescent="0.2">
      <c r="A42" s="223"/>
      <c r="B42" s="224"/>
      <c r="C42" s="255" t="s">
        <v>180</v>
      </c>
      <c r="D42" s="226"/>
      <c r="E42" s="227">
        <v>99.027680000000004</v>
      </c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16"/>
      <c r="Z42" s="216"/>
      <c r="AA42" s="216"/>
      <c r="AB42" s="216"/>
      <c r="AC42" s="216"/>
      <c r="AD42" s="216"/>
      <c r="AE42" s="216"/>
      <c r="AF42" s="216"/>
      <c r="AG42" s="216" t="s">
        <v>134</v>
      </c>
      <c r="AH42" s="216">
        <v>0</v>
      </c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</row>
    <row r="43" spans="1:60" x14ac:dyDescent="0.2">
      <c r="A43" s="229" t="s">
        <v>116</v>
      </c>
      <c r="B43" s="230" t="s">
        <v>69</v>
      </c>
      <c r="C43" s="252" t="s">
        <v>70</v>
      </c>
      <c r="D43" s="231"/>
      <c r="E43" s="232"/>
      <c r="F43" s="233"/>
      <c r="G43" s="233">
        <f>SUMIF(AG44:AG44,"&lt;&gt;NOR",G44:G44)</f>
        <v>0</v>
      </c>
      <c r="H43" s="233"/>
      <c r="I43" s="233">
        <f>SUM(I44:I44)</f>
        <v>0</v>
      </c>
      <c r="J43" s="233"/>
      <c r="K43" s="233">
        <f>SUM(K44:K44)</f>
        <v>0</v>
      </c>
      <c r="L43" s="233"/>
      <c r="M43" s="233">
        <f>SUM(M44:M44)</f>
        <v>0</v>
      </c>
      <c r="N43" s="233"/>
      <c r="O43" s="233">
        <f>SUM(O44:O44)</f>
        <v>0</v>
      </c>
      <c r="P43" s="233"/>
      <c r="Q43" s="233">
        <f>SUM(Q44:Q44)</f>
        <v>0</v>
      </c>
      <c r="R43" s="233"/>
      <c r="S43" s="233"/>
      <c r="T43" s="234"/>
      <c r="U43" s="228"/>
      <c r="V43" s="228">
        <f>SUM(V44:V44)</f>
        <v>0</v>
      </c>
      <c r="W43" s="228"/>
      <c r="X43" s="228"/>
      <c r="AG43" t="s">
        <v>117</v>
      </c>
    </row>
    <row r="44" spans="1:60" outlineLevel="1" x14ac:dyDescent="0.2">
      <c r="A44" s="244">
        <v>17</v>
      </c>
      <c r="B44" s="245" t="s">
        <v>181</v>
      </c>
      <c r="C44" s="256" t="s">
        <v>182</v>
      </c>
      <c r="D44" s="246" t="s">
        <v>159</v>
      </c>
      <c r="E44" s="247">
        <v>2</v>
      </c>
      <c r="F44" s="248"/>
      <c r="G44" s="249">
        <f>ROUND(E44*F44,2)</f>
        <v>0</v>
      </c>
      <c r="H44" s="248"/>
      <c r="I44" s="249">
        <f>ROUND(E44*H44,2)</f>
        <v>0</v>
      </c>
      <c r="J44" s="248"/>
      <c r="K44" s="249">
        <f>ROUND(E44*J44,2)</f>
        <v>0</v>
      </c>
      <c r="L44" s="249">
        <v>21</v>
      </c>
      <c r="M44" s="249">
        <f>G44*(1+L44/100)</f>
        <v>0</v>
      </c>
      <c r="N44" s="249">
        <v>0</v>
      </c>
      <c r="O44" s="249">
        <f>ROUND(E44*N44,2)</f>
        <v>0</v>
      </c>
      <c r="P44" s="249">
        <v>0</v>
      </c>
      <c r="Q44" s="249">
        <f>ROUND(E44*P44,2)</f>
        <v>0</v>
      </c>
      <c r="R44" s="249"/>
      <c r="S44" s="249" t="s">
        <v>166</v>
      </c>
      <c r="T44" s="250" t="s">
        <v>131</v>
      </c>
      <c r="U44" s="225">
        <v>0</v>
      </c>
      <c r="V44" s="225">
        <f>ROUND(E44*U44,2)</f>
        <v>0</v>
      </c>
      <c r="W44" s="225"/>
      <c r="X44" s="225" t="s">
        <v>170</v>
      </c>
      <c r="Y44" s="216"/>
      <c r="Z44" s="216"/>
      <c r="AA44" s="216"/>
      <c r="AB44" s="216"/>
      <c r="AC44" s="216"/>
      <c r="AD44" s="216"/>
      <c r="AE44" s="216"/>
      <c r="AF44" s="216"/>
      <c r="AG44" s="216" t="s">
        <v>183</v>
      </c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</row>
    <row r="45" spans="1:60" x14ac:dyDescent="0.2">
      <c r="A45" s="229" t="s">
        <v>116</v>
      </c>
      <c r="B45" s="230" t="s">
        <v>71</v>
      </c>
      <c r="C45" s="252" t="s">
        <v>72</v>
      </c>
      <c r="D45" s="231"/>
      <c r="E45" s="232"/>
      <c r="F45" s="233"/>
      <c r="G45" s="233">
        <f>SUMIF(AG46:AG46,"&lt;&gt;NOR",G46:G46)</f>
        <v>0</v>
      </c>
      <c r="H45" s="233"/>
      <c r="I45" s="233">
        <f>SUM(I46:I46)</f>
        <v>0</v>
      </c>
      <c r="J45" s="233"/>
      <c r="K45" s="233">
        <f>SUM(K46:K46)</f>
        <v>0</v>
      </c>
      <c r="L45" s="233"/>
      <c r="M45" s="233">
        <f>SUM(M46:M46)</f>
        <v>0</v>
      </c>
      <c r="N45" s="233"/>
      <c r="O45" s="233">
        <f>SUM(O46:O46)</f>
        <v>0</v>
      </c>
      <c r="P45" s="233"/>
      <c r="Q45" s="233">
        <f>SUM(Q46:Q46)</f>
        <v>0</v>
      </c>
      <c r="R45" s="233"/>
      <c r="S45" s="233"/>
      <c r="T45" s="234"/>
      <c r="U45" s="228"/>
      <c r="V45" s="228">
        <f>SUM(V46:V46)</f>
        <v>148.69</v>
      </c>
      <c r="W45" s="228"/>
      <c r="X45" s="228"/>
      <c r="AG45" t="s">
        <v>117</v>
      </c>
    </row>
    <row r="46" spans="1:60" outlineLevel="1" x14ac:dyDescent="0.2">
      <c r="A46" s="244">
        <v>18</v>
      </c>
      <c r="B46" s="245" t="s">
        <v>184</v>
      </c>
      <c r="C46" s="256" t="s">
        <v>185</v>
      </c>
      <c r="D46" s="246" t="s">
        <v>129</v>
      </c>
      <c r="E46" s="247">
        <v>135.41999999999999</v>
      </c>
      <c r="F46" s="248"/>
      <c r="G46" s="249">
        <f>ROUND(E46*F46,2)</f>
        <v>0</v>
      </c>
      <c r="H46" s="248"/>
      <c r="I46" s="249">
        <f>ROUND(E46*H46,2)</f>
        <v>0</v>
      </c>
      <c r="J46" s="248"/>
      <c r="K46" s="249">
        <f>ROUND(E46*J46,2)</f>
        <v>0</v>
      </c>
      <c r="L46" s="249">
        <v>21</v>
      </c>
      <c r="M46" s="249">
        <f>G46*(1+L46/100)</f>
        <v>0</v>
      </c>
      <c r="N46" s="249">
        <v>0</v>
      </c>
      <c r="O46" s="249">
        <f>ROUND(E46*N46,2)</f>
        <v>0</v>
      </c>
      <c r="P46" s="249">
        <v>0</v>
      </c>
      <c r="Q46" s="249">
        <f>ROUND(E46*P46,2)</f>
        <v>0</v>
      </c>
      <c r="R46" s="249"/>
      <c r="S46" s="249" t="s">
        <v>166</v>
      </c>
      <c r="T46" s="250" t="s">
        <v>131</v>
      </c>
      <c r="U46" s="225">
        <v>1.0980000000000001</v>
      </c>
      <c r="V46" s="225">
        <f>ROUND(E46*U46,2)</f>
        <v>148.69</v>
      </c>
      <c r="W46" s="225"/>
      <c r="X46" s="225" t="s">
        <v>123</v>
      </c>
      <c r="Y46" s="216"/>
      <c r="Z46" s="216"/>
      <c r="AA46" s="216"/>
      <c r="AB46" s="216"/>
      <c r="AC46" s="216"/>
      <c r="AD46" s="216"/>
      <c r="AE46" s="216"/>
      <c r="AF46" s="216"/>
      <c r="AG46" s="216" t="s">
        <v>124</v>
      </c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</row>
    <row r="47" spans="1:60" x14ac:dyDescent="0.2">
      <c r="A47" s="229" t="s">
        <v>116</v>
      </c>
      <c r="B47" s="230" t="s">
        <v>75</v>
      </c>
      <c r="C47" s="252" t="s">
        <v>76</v>
      </c>
      <c r="D47" s="231"/>
      <c r="E47" s="232"/>
      <c r="F47" s="233"/>
      <c r="G47" s="233">
        <f>SUMIF(AG48:AG50,"&lt;&gt;NOR",G48:G50)</f>
        <v>0</v>
      </c>
      <c r="H47" s="233"/>
      <c r="I47" s="233">
        <f>SUM(I48:I50)</f>
        <v>0</v>
      </c>
      <c r="J47" s="233"/>
      <c r="K47" s="233">
        <f>SUM(K48:K50)</f>
        <v>0</v>
      </c>
      <c r="L47" s="233"/>
      <c r="M47" s="233">
        <f>SUM(M48:M50)</f>
        <v>0</v>
      </c>
      <c r="N47" s="233"/>
      <c r="O47" s="233">
        <f>SUM(O48:O50)</f>
        <v>0.55000000000000004</v>
      </c>
      <c r="P47" s="233"/>
      <c r="Q47" s="233">
        <f>SUM(Q48:Q50)</f>
        <v>0</v>
      </c>
      <c r="R47" s="233"/>
      <c r="S47" s="233"/>
      <c r="T47" s="234"/>
      <c r="U47" s="228"/>
      <c r="V47" s="228">
        <f>SUM(V48:V50)</f>
        <v>7.91</v>
      </c>
      <c r="W47" s="228"/>
      <c r="X47" s="228"/>
      <c r="AG47" t="s">
        <v>117</v>
      </c>
    </row>
    <row r="48" spans="1:60" ht="22.5" outlineLevel="1" x14ac:dyDescent="0.2">
      <c r="A48" s="235">
        <v>19</v>
      </c>
      <c r="B48" s="236" t="s">
        <v>186</v>
      </c>
      <c r="C48" s="253" t="s">
        <v>187</v>
      </c>
      <c r="D48" s="237" t="s">
        <v>179</v>
      </c>
      <c r="E48" s="238">
        <v>0.51905999999999997</v>
      </c>
      <c r="F48" s="239"/>
      <c r="G48" s="240">
        <f>ROUND(E48*F48,2)</f>
        <v>0</v>
      </c>
      <c r="H48" s="239"/>
      <c r="I48" s="240">
        <f>ROUND(E48*H48,2)</f>
        <v>0</v>
      </c>
      <c r="J48" s="239"/>
      <c r="K48" s="240">
        <f>ROUND(E48*J48,2)</f>
        <v>0</v>
      </c>
      <c r="L48" s="240">
        <v>21</v>
      </c>
      <c r="M48" s="240">
        <f>G48*(1+L48/100)</f>
        <v>0</v>
      </c>
      <c r="N48" s="240">
        <v>1.0662499999999999</v>
      </c>
      <c r="O48" s="240">
        <f>ROUND(E48*N48,2)</f>
        <v>0.55000000000000004</v>
      </c>
      <c r="P48" s="240">
        <v>0</v>
      </c>
      <c r="Q48" s="240">
        <f>ROUND(E48*P48,2)</f>
        <v>0</v>
      </c>
      <c r="R48" s="240" t="s">
        <v>188</v>
      </c>
      <c r="S48" s="240" t="s">
        <v>122</v>
      </c>
      <c r="T48" s="241" t="s">
        <v>189</v>
      </c>
      <c r="U48" s="225">
        <v>15.231</v>
      </c>
      <c r="V48" s="225">
        <f>ROUND(E48*U48,2)</f>
        <v>7.91</v>
      </c>
      <c r="W48" s="225"/>
      <c r="X48" s="225" t="s">
        <v>123</v>
      </c>
      <c r="Y48" s="216"/>
      <c r="Z48" s="216"/>
      <c r="AA48" s="216"/>
      <c r="AB48" s="216"/>
      <c r="AC48" s="216"/>
      <c r="AD48" s="216"/>
      <c r="AE48" s="216"/>
      <c r="AF48" s="216"/>
      <c r="AG48" s="216" t="s">
        <v>132</v>
      </c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</row>
    <row r="49" spans="1:60" outlineLevel="1" x14ac:dyDescent="0.2">
      <c r="A49" s="223"/>
      <c r="B49" s="224"/>
      <c r="C49" s="254" t="s">
        <v>190</v>
      </c>
      <c r="D49" s="243"/>
      <c r="E49" s="243"/>
      <c r="F49" s="243"/>
      <c r="G49" s="243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16"/>
      <c r="Z49" s="216"/>
      <c r="AA49" s="216"/>
      <c r="AB49" s="216"/>
      <c r="AC49" s="216"/>
      <c r="AD49" s="216"/>
      <c r="AE49" s="216"/>
      <c r="AF49" s="216"/>
      <c r="AG49" s="216" t="s">
        <v>126</v>
      </c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</row>
    <row r="50" spans="1:60" outlineLevel="1" x14ac:dyDescent="0.2">
      <c r="A50" s="223"/>
      <c r="B50" s="224"/>
      <c r="C50" s="255" t="s">
        <v>191</v>
      </c>
      <c r="D50" s="226"/>
      <c r="E50" s="227">
        <v>0.51905999999999997</v>
      </c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16"/>
      <c r="Z50" s="216"/>
      <c r="AA50" s="216"/>
      <c r="AB50" s="216"/>
      <c r="AC50" s="216"/>
      <c r="AD50" s="216"/>
      <c r="AE50" s="216"/>
      <c r="AF50" s="216"/>
      <c r="AG50" s="216" t="s">
        <v>134</v>
      </c>
      <c r="AH50" s="216">
        <v>0</v>
      </c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</row>
    <row r="51" spans="1:60" x14ac:dyDescent="0.2">
      <c r="A51" s="229" t="s">
        <v>116</v>
      </c>
      <c r="B51" s="230" t="s">
        <v>73</v>
      </c>
      <c r="C51" s="252" t="s">
        <v>74</v>
      </c>
      <c r="D51" s="231"/>
      <c r="E51" s="232"/>
      <c r="F51" s="233"/>
      <c r="G51" s="233">
        <f>SUMIF(AG52:AG58,"&lt;&gt;NOR",G52:G58)</f>
        <v>0</v>
      </c>
      <c r="H51" s="233"/>
      <c r="I51" s="233">
        <f>SUM(I52:I58)</f>
        <v>0</v>
      </c>
      <c r="J51" s="233"/>
      <c r="K51" s="233">
        <f>SUM(K52:K58)</f>
        <v>0</v>
      </c>
      <c r="L51" s="233"/>
      <c r="M51" s="233">
        <f>SUM(M52:M58)</f>
        <v>0</v>
      </c>
      <c r="N51" s="233"/>
      <c r="O51" s="233">
        <f>SUM(O52:O58)</f>
        <v>0</v>
      </c>
      <c r="P51" s="233"/>
      <c r="Q51" s="233">
        <f>SUM(Q52:Q58)</f>
        <v>0</v>
      </c>
      <c r="R51" s="233"/>
      <c r="S51" s="233"/>
      <c r="T51" s="234"/>
      <c r="U51" s="228"/>
      <c r="V51" s="228">
        <f>SUM(V52:V58)</f>
        <v>54.55</v>
      </c>
      <c r="W51" s="228"/>
      <c r="X51" s="228"/>
      <c r="AG51" t="s">
        <v>117</v>
      </c>
    </row>
    <row r="52" spans="1:60" ht="22.5" outlineLevel="1" x14ac:dyDescent="0.2">
      <c r="A52" s="244">
        <v>20</v>
      </c>
      <c r="B52" s="245" t="s">
        <v>192</v>
      </c>
      <c r="C52" s="256" t="s">
        <v>193</v>
      </c>
      <c r="D52" s="246" t="s">
        <v>129</v>
      </c>
      <c r="E52" s="247">
        <v>70.308000000000007</v>
      </c>
      <c r="F52" s="248"/>
      <c r="G52" s="249">
        <f>ROUND(E52*F52,2)</f>
        <v>0</v>
      </c>
      <c r="H52" s="248"/>
      <c r="I52" s="249">
        <f>ROUND(E52*H52,2)</f>
        <v>0</v>
      </c>
      <c r="J52" s="248"/>
      <c r="K52" s="249">
        <f>ROUND(E52*J52,2)</f>
        <v>0</v>
      </c>
      <c r="L52" s="249">
        <v>21</v>
      </c>
      <c r="M52" s="249">
        <f>G52*(1+L52/100)</f>
        <v>0</v>
      </c>
      <c r="N52" s="249">
        <v>0</v>
      </c>
      <c r="O52" s="249">
        <f>ROUND(E52*N52,2)</f>
        <v>0</v>
      </c>
      <c r="P52" s="249">
        <v>0</v>
      </c>
      <c r="Q52" s="249">
        <f>ROUND(E52*P52,2)</f>
        <v>0</v>
      </c>
      <c r="R52" s="249" t="s">
        <v>121</v>
      </c>
      <c r="S52" s="249" t="s">
        <v>122</v>
      </c>
      <c r="T52" s="250" t="s">
        <v>122</v>
      </c>
      <c r="U52" s="225">
        <v>2.3E-2</v>
      </c>
      <c r="V52" s="225">
        <f>ROUND(E52*U52,2)</f>
        <v>1.62</v>
      </c>
      <c r="W52" s="225"/>
      <c r="X52" s="225" t="s">
        <v>123</v>
      </c>
      <c r="Y52" s="216"/>
      <c r="Z52" s="216"/>
      <c r="AA52" s="216"/>
      <c r="AB52" s="216"/>
      <c r="AC52" s="216"/>
      <c r="AD52" s="216"/>
      <c r="AE52" s="216"/>
      <c r="AF52" s="216"/>
      <c r="AG52" s="216" t="s">
        <v>124</v>
      </c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</row>
    <row r="53" spans="1:60" ht="22.5" outlineLevel="1" x14ac:dyDescent="0.2">
      <c r="A53" s="244">
        <v>21</v>
      </c>
      <c r="B53" s="245" t="s">
        <v>194</v>
      </c>
      <c r="C53" s="256" t="s">
        <v>195</v>
      </c>
      <c r="D53" s="246" t="s">
        <v>129</v>
      </c>
      <c r="E53" s="247">
        <v>53.817799999999998</v>
      </c>
      <c r="F53" s="248"/>
      <c r="G53" s="249">
        <f>ROUND(E53*F53,2)</f>
        <v>0</v>
      </c>
      <c r="H53" s="248"/>
      <c r="I53" s="249">
        <f>ROUND(E53*H53,2)</f>
        <v>0</v>
      </c>
      <c r="J53" s="248"/>
      <c r="K53" s="249">
        <f>ROUND(E53*J53,2)</f>
        <v>0</v>
      </c>
      <c r="L53" s="249">
        <v>21</v>
      </c>
      <c r="M53" s="249">
        <f>G53*(1+L53/100)</f>
        <v>0</v>
      </c>
      <c r="N53" s="249">
        <v>0</v>
      </c>
      <c r="O53" s="249">
        <f>ROUND(E53*N53,2)</f>
        <v>0</v>
      </c>
      <c r="P53" s="249">
        <v>0</v>
      </c>
      <c r="Q53" s="249">
        <f>ROUND(E53*P53,2)</f>
        <v>0</v>
      </c>
      <c r="R53" s="249" t="s">
        <v>121</v>
      </c>
      <c r="S53" s="249" t="s">
        <v>122</v>
      </c>
      <c r="T53" s="250" t="s">
        <v>122</v>
      </c>
      <c r="U53" s="225">
        <v>2.5999999999999999E-2</v>
      </c>
      <c r="V53" s="225">
        <f>ROUND(E53*U53,2)</f>
        <v>1.4</v>
      </c>
      <c r="W53" s="225"/>
      <c r="X53" s="225" t="s">
        <v>123</v>
      </c>
      <c r="Y53" s="216"/>
      <c r="Z53" s="216"/>
      <c r="AA53" s="216"/>
      <c r="AB53" s="216"/>
      <c r="AC53" s="216"/>
      <c r="AD53" s="216"/>
      <c r="AE53" s="216"/>
      <c r="AF53" s="216"/>
      <c r="AG53" s="216" t="s">
        <v>124</v>
      </c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</row>
    <row r="54" spans="1:60" outlineLevel="1" x14ac:dyDescent="0.2">
      <c r="A54" s="235">
        <v>22</v>
      </c>
      <c r="B54" s="236" t="s">
        <v>196</v>
      </c>
      <c r="C54" s="253" t="s">
        <v>197</v>
      </c>
      <c r="D54" s="237" t="s">
        <v>129</v>
      </c>
      <c r="E54" s="238">
        <v>53.072000000000003</v>
      </c>
      <c r="F54" s="239"/>
      <c r="G54" s="240">
        <f>ROUND(E54*F54,2)</f>
        <v>0</v>
      </c>
      <c r="H54" s="239"/>
      <c r="I54" s="240">
        <f>ROUND(E54*H54,2)</f>
        <v>0</v>
      </c>
      <c r="J54" s="239"/>
      <c r="K54" s="240">
        <f>ROUND(E54*J54,2)</f>
        <v>0</v>
      </c>
      <c r="L54" s="240">
        <v>21</v>
      </c>
      <c r="M54" s="240">
        <f>G54*(1+L54/100)</f>
        <v>0</v>
      </c>
      <c r="N54" s="240">
        <v>0</v>
      </c>
      <c r="O54" s="240">
        <f>ROUND(E54*N54,2)</f>
        <v>0</v>
      </c>
      <c r="P54" s="240">
        <v>0</v>
      </c>
      <c r="Q54" s="240">
        <f>ROUND(E54*P54,2)</f>
        <v>0</v>
      </c>
      <c r="R54" s="240" t="s">
        <v>121</v>
      </c>
      <c r="S54" s="240" t="s">
        <v>122</v>
      </c>
      <c r="T54" s="241" t="s">
        <v>122</v>
      </c>
      <c r="U54" s="225">
        <v>0.45200000000000001</v>
      </c>
      <c r="V54" s="225">
        <f>ROUND(E54*U54,2)</f>
        <v>23.99</v>
      </c>
      <c r="W54" s="225"/>
      <c r="X54" s="225" t="s">
        <v>123</v>
      </c>
      <c r="Y54" s="216"/>
      <c r="Z54" s="216"/>
      <c r="AA54" s="216"/>
      <c r="AB54" s="216"/>
      <c r="AC54" s="216"/>
      <c r="AD54" s="216"/>
      <c r="AE54" s="216"/>
      <c r="AF54" s="216"/>
      <c r="AG54" s="216" t="s">
        <v>124</v>
      </c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</row>
    <row r="55" spans="1:60" ht="22.5" outlineLevel="1" x14ac:dyDescent="0.2">
      <c r="A55" s="223"/>
      <c r="B55" s="224"/>
      <c r="C55" s="254" t="s">
        <v>198</v>
      </c>
      <c r="D55" s="243"/>
      <c r="E55" s="243"/>
      <c r="F55" s="243"/>
      <c r="G55" s="243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16"/>
      <c r="Z55" s="216"/>
      <c r="AA55" s="216"/>
      <c r="AB55" s="216"/>
      <c r="AC55" s="216"/>
      <c r="AD55" s="216"/>
      <c r="AE55" s="216"/>
      <c r="AF55" s="216"/>
      <c r="AG55" s="216" t="s">
        <v>126</v>
      </c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42" t="str">
        <f>C55</f>
        <v>s provedením lože z kameniva drceného, s vyplněním spár, s dvojitým hutněním a se smetením přebytečného materiálu na krajnici. S dodáním hmot pro lože a výplň spár.</v>
      </c>
      <c r="BB55" s="216"/>
      <c r="BC55" s="216"/>
      <c r="BD55" s="216"/>
      <c r="BE55" s="216"/>
      <c r="BF55" s="216"/>
      <c r="BG55" s="216"/>
      <c r="BH55" s="216"/>
    </row>
    <row r="56" spans="1:60" outlineLevel="1" x14ac:dyDescent="0.2">
      <c r="A56" s="244">
        <v>23</v>
      </c>
      <c r="B56" s="245" t="s">
        <v>199</v>
      </c>
      <c r="C56" s="256" t="s">
        <v>200</v>
      </c>
      <c r="D56" s="246" t="s">
        <v>120</v>
      </c>
      <c r="E56" s="247">
        <v>67.180000000000007</v>
      </c>
      <c r="F56" s="248"/>
      <c r="G56" s="249">
        <f>ROUND(E56*F56,2)</f>
        <v>0</v>
      </c>
      <c r="H56" s="248"/>
      <c r="I56" s="249">
        <f>ROUND(E56*H56,2)</f>
        <v>0</v>
      </c>
      <c r="J56" s="248"/>
      <c r="K56" s="249">
        <f>ROUND(E56*J56,2)</f>
        <v>0</v>
      </c>
      <c r="L56" s="249">
        <v>21</v>
      </c>
      <c r="M56" s="249">
        <f>G56*(1+L56/100)</f>
        <v>0</v>
      </c>
      <c r="N56" s="249">
        <v>0</v>
      </c>
      <c r="O56" s="249">
        <f>ROUND(E56*N56,2)</f>
        <v>0</v>
      </c>
      <c r="P56" s="249">
        <v>0</v>
      </c>
      <c r="Q56" s="249">
        <f>ROUND(E56*P56,2)</f>
        <v>0</v>
      </c>
      <c r="R56" s="249" t="s">
        <v>121</v>
      </c>
      <c r="S56" s="249" t="s">
        <v>122</v>
      </c>
      <c r="T56" s="250" t="s">
        <v>122</v>
      </c>
      <c r="U56" s="225">
        <v>0.41</v>
      </c>
      <c r="V56" s="225">
        <f>ROUND(E56*U56,2)</f>
        <v>27.54</v>
      </c>
      <c r="W56" s="225"/>
      <c r="X56" s="225" t="s">
        <v>123</v>
      </c>
      <c r="Y56" s="216"/>
      <c r="Z56" s="216"/>
      <c r="AA56" s="216"/>
      <c r="AB56" s="216"/>
      <c r="AC56" s="216"/>
      <c r="AD56" s="216"/>
      <c r="AE56" s="216"/>
      <c r="AF56" s="216"/>
      <c r="AG56" s="216" t="s">
        <v>124</v>
      </c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</row>
    <row r="57" spans="1:60" outlineLevel="1" x14ac:dyDescent="0.2">
      <c r="A57" s="244">
        <v>24</v>
      </c>
      <c r="B57" s="245" t="s">
        <v>201</v>
      </c>
      <c r="C57" s="256" t="s">
        <v>202</v>
      </c>
      <c r="D57" s="246" t="s">
        <v>129</v>
      </c>
      <c r="E57" s="247">
        <v>51</v>
      </c>
      <c r="F57" s="248"/>
      <c r="G57" s="249">
        <f>ROUND(E57*F57,2)</f>
        <v>0</v>
      </c>
      <c r="H57" s="248"/>
      <c r="I57" s="249">
        <f>ROUND(E57*H57,2)</f>
        <v>0</v>
      </c>
      <c r="J57" s="248"/>
      <c r="K57" s="249">
        <f>ROUND(E57*J57,2)</f>
        <v>0</v>
      </c>
      <c r="L57" s="249">
        <v>21</v>
      </c>
      <c r="M57" s="249">
        <f>G57*(1+L57/100)</f>
        <v>0</v>
      </c>
      <c r="N57" s="249">
        <v>0</v>
      </c>
      <c r="O57" s="249">
        <f>ROUND(E57*N57,2)</f>
        <v>0</v>
      </c>
      <c r="P57" s="249">
        <v>0</v>
      </c>
      <c r="Q57" s="249">
        <f>ROUND(E57*P57,2)</f>
        <v>0</v>
      </c>
      <c r="R57" s="249" t="s">
        <v>169</v>
      </c>
      <c r="S57" s="249" t="s">
        <v>122</v>
      </c>
      <c r="T57" s="250" t="s">
        <v>122</v>
      </c>
      <c r="U57" s="225">
        <v>0</v>
      </c>
      <c r="V57" s="225">
        <f>ROUND(E57*U57,2)</f>
        <v>0</v>
      </c>
      <c r="W57" s="225"/>
      <c r="X57" s="225" t="s">
        <v>170</v>
      </c>
      <c r="Y57" s="216"/>
      <c r="Z57" s="216"/>
      <c r="AA57" s="216"/>
      <c r="AB57" s="216"/>
      <c r="AC57" s="216"/>
      <c r="AD57" s="216"/>
      <c r="AE57" s="216"/>
      <c r="AF57" s="216"/>
      <c r="AG57" s="216" t="s">
        <v>183</v>
      </c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</row>
    <row r="58" spans="1:60" ht="22.5" outlineLevel="1" x14ac:dyDescent="0.2">
      <c r="A58" s="244">
        <v>25</v>
      </c>
      <c r="B58" s="245" t="s">
        <v>203</v>
      </c>
      <c r="C58" s="256" t="s">
        <v>204</v>
      </c>
      <c r="D58" s="246" t="s">
        <v>129</v>
      </c>
      <c r="E58" s="247">
        <v>8.19</v>
      </c>
      <c r="F58" s="248"/>
      <c r="G58" s="249">
        <f>ROUND(E58*F58,2)</f>
        <v>0</v>
      </c>
      <c r="H58" s="248"/>
      <c r="I58" s="249">
        <f>ROUND(E58*H58,2)</f>
        <v>0</v>
      </c>
      <c r="J58" s="248"/>
      <c r="K58" s="249">
        <f>ROUND(E58*J58,2)</f>
        <v>0</v>
      </c>
      <c r="L58" s="249">
        <v>21</v>
      </c>
      <c r="M58" s="249">
        <f>G58*(1+L58/100)</f>
        <v>0</v>
      </c>
      <c r="N58" s="249">
        <v>0</v>
      </c>
      <c r="O58" s="249">
        <f>ROUND(E58*N58,2)</f>
        <v>0</v>
      </c>
      <c r="P58" s="249">
        <v>0</v>
      </c>
      <c r="Q58" s="249">
        <f>ROUND(E58*P58,2)</f>
        <v>0</v>
      </c>
      <c r="R58" s="249" t="s">
        <v>169</v>
      </c>
      <c r="S58" s="249" t="s">
        <v>122</v>
      </c>
      <c r="T58" s="250" t="s">
        <v>122</v>
      </c>
      <c r="U58" s="225">
        <v>0</v>
      </c>
      <c r="V58" s="225">
        <f>ROUND(E58*U58,2)</f>
        <v>0</v>
      </c>
      <c r="W58" s="225"/>
      <c r="X58" s="225" t="s">
        <v>170</v>
      </c>
      <c r="Y58" s="216"/>
      <c r="Z58" s="216"/>
      <c r="AA58" s="216"/>
      <c r="AB58" s="216"/>
      <c r="AC58" s="216"/>
      <c r="AD58" s="216"/>
      <c r="AE58" s="216"/>
      <c r="AF58" s="216"/>
      <c r="AG58" s="216" t="s">
        <v>183</v>
      </c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</row>
    <row r="59" spans="1:60" x14ac:dyDescent="0.2">
      <c r="A59" s="229" t="s">
        <v>116</v>
      </c>
      <c r="B59" s="230" t="s">
        <v>77</v>
      </c>
      <c r="C59" s="252" t="s">
        <v>78</v>
      </c>
      <c r="D59" s="231"/>
      <c r="E59" s="232"/>
      <c r="F59" s="233"/>
      <c r="G59" s="233">
        <f>SUMIF(AG60:AG61,"&lt;&gt;NOR",G60:G61)</f>
        <v>0</v>
      </c>
      <c r="H59" s="233"/>
      <c r="I59" s="233">
        <f>SUM(I60:I61)</f>
        <v>0</v>
      </c>
      <c r="J59" s="233"/>
      <c r="K59" s="233">
        <f>SUM(K60:K61)</f>
        <v>0</v>
      </c>
      <c r="L59" s="233"/>
      <c r="M59" s="233">
        <f>SUM(M60:M61)</f>
        <v>0</v>
      </c>
      <c r="N59" s="233"/>
      <c r="O59" s="233">
        <f>SUM(O60:O61)</f>
        <v>0</v>
      </c>
      <c r="P59" s="233"/>
      <c r="Q59" s="233">
        <f>SUM(Q60:Q61)</f>
        <v>0</v>
      </c>
      <c r="R59" s="233"/>
      <c r="S59" s="233"/>
      <c r="T59" s="234"/>
      <c r="U59" s="228"/>
      <c r="V59" s="228">
        <f>SUM(V60:V61)</f>
        <v>0</v>
      </c>
      <c r="W59" s="228"/>
      <c r="X59" s="228"/>
      <c r="AG59" t="s">
        <v>117</v>
      </c>
    </row>
    <row r="60" spans="1:60" outlineLevel="1" x14ac:dyDescent="0.2">
      <c r="A60" s="244">
        <v>26</v>
      </c>
      <c r="B60" s="245" t="s">
        <v>205</v>
      </c>
      <c r="C60" s="256" t="s">
        <v>206</v>
      </c>
      <c r="D60" s="246" t="s">
        <v>207</v>
      </c>
      <c r="E60" s="247">
        <v>1</v>
      </c>
      <c r="F60" s="248"/>
      <c r="G60" s="249">
        <f>ROUND(E60*F60,2)</f>
        <v>0</v>
      </c>
      <c r="H60" s="248"/>
      <c r="I60" s="249">
        <f>ROUND(E60*H60,2)</f>
        <v>0</v>
      </c>
      <c r="J60" s="248"/>
      <c r="K60" s="249">
        <f>ROUND(E60*J60,2)</f>
        <v>0</v>
      </c>
      <c r="L60" s="249">
        <v>21</v>
      </c>
      <c r="M60" s="249">
        <f>G60*(1+L60/100)</f>
        <v>0</v>
      </c>
      <c r="N60" s="249">
        <v>0</v>
      </c>
      <c r="O60" s="249">
        <f>ROUND(E60*N60,2)</f>
        <v>0</v>
      </c>
      <c r="P60" s="249">
        <v>0</v>
      </c>
      <c r="Q60" s="249">
        <f>ROUND(E60*P60,2)</f>
        <v>0</v>
      </c>
      <c r="R60" s="249"/>
      <c r="S60" s="249" t="s">
        <v>166</v>
      </c>
      <c r="T60" s="250" t="s">
        <v>131</v>
      </c>
      <c r="U60" s="225">
        <v>0</v>
      </c>
      <c r="V60" s="225">
        <f>ROUND(E60*U60,2)</f>
        <v>0</v>
      </c>
      <c r="W60" s="225"/>
      <c r="X60" s="225" t="s">
        <v>170</v>
      </c>
      <c r="Y60" s="216"/>
      <c r="Z60" s="216"/>
      <c r="AA60" s="216"/>
      <c r="AB60" s="216"/>
      <c r="AC60" s="216"/>
      <c r="AD60" s="216"/>
      <c r="AE60" s="216"/>
      <c r="AF60" s="216"/>
      <c r="AG60" s="216" t="s">
        <v>183</v>
      </c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</row>
    <row r="61" spans="1:60" outlineLevel="1" x14ac:dyDescent="0.2">
      <c r="A61" s="244">
        <v>27</v>
      </c>
      <c r="B61" s="245" t="s">
        <v>208</v>
      </c>
      <c r="C61" s="256" t="s">
        <v>209</v>
      </c>
      <c r="D61" s="246" t="s">
        <v>207</v>
      </c>
      <c r="E61" s="247">
        <v>1</v>
      </c>
      <c r="F61" s="248"/>
      <c r="G61" s="249">
        <f>ROUND(E61*F61,2)</f>
        <v>0</v>
      </c>
      <c r="H61" s="248"/>
      <c r="I61" s="249">
        <f>ROUND(E61*H61,2)</f>
        <v>0</v>
      </c>
      <c r="J61" s="248"/>
      <c r="K61" s="249">
        <f>ROUND(E61*J61,2)</f>
        <v>0</v>
      </c>
      <c r="L61" s="249">
        <v>21</v>
      </c>
      <c r="M61" s="249">
        <f>G61*(1+L61/100)</f>
        <v>0</v>
      </c>
      <c r="N61" s="249">
        <v>0</v>
      </c>
      <c r="O61" s="249">
        <f>ROUND(E61*N61,2)</f>
        <v>0</v>
      </c>
      <c r="P61" s="249">
        <v>0</v>
      </c>
      <c r="Q61" s="249">
        <f>ROUND(E61*P61,2)</f>
        <v>0</v>
      </c>
      <c r="R61" s="249"/>
      <c r="S61" s="249" t="s">
        <v>166</v>
      </c>
      <c r="T61" s="250" t="s">
        <v>131</v>
      </c>
      <c r="U61" s="225">
        <v>0</v>
      </c>
      <c r="V61" s="225">
        <f>ROUND(E61*U61,2)</f>
        <v>0</v>
      </c>
      <c r="W61" s="225"/>
      <c r="X61" s="225" t="s">
        <v>170</v>
      </c>
      <c r="Y61" s="216"/>
      <c r="Z61" s="216"/>
      <c r="AA61" s="216"/>
      <c r="AB61" s="216"/>
      <c r="AC61" s="216"/>
      <c r="AD61" s="216"/>
      <c r="AE61" s="216"/>
      <c r="AF61" s="216"/>
      <c r="AG61" s="216" t="s">
        <v>183</v>
      </c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</row>
    <row r="62" spans="1:60" x14ac:dyDescent="0.2">
      <c r="A62" s="229" t="s">
        <v>116</v>
      </c>
      <c r="B62" s="230" t="s">
        <v>79</v>
      </c>
      <c r="C62" s="252" t="s">
        <v>80</v>
      </c>
      <c r="D62" s="231"/>
      <c r="E62" s="232"/>
      <c r="F62" s="233"/>
      <c r="G62" s="233">
        <f>SUMIF(AG63:AG66,"&lt;&gt;NOR",G63:G66)</f>
        <v>0</v>
      </c>
      <c r="H62" s="233"/>
      <c r="I62" s="233">
        <f>SUM(I63:I66)</f>
        <v>0</v>
      </c>
      <c r="J62" s="233"/>
      <c r="K62" s="233">
        <f>SUM(K63:K66)</f>
        <v>0</v>
      </c>
      <c r="L62" s="233"/>
      <c r="M62" s="233">
        <f>SUM(M63:M66)</f>
        <v>0</v>
      </c>
      <c r="N62" s="233"/>
      <c r="O62" s="233">
        <f>SUM(O63:O66)</f>
        <v>0</v>
      </c>
      <c r="P62" s="233"/>
      <c r="Q62" s="233">
        <f>SUM(Q63:Q66)</f>
        <v>0</v>
      </c>
      <c r="R62" s="233"/>
      <c r="S62" s="233"/>
      <c r="T62" s="234"/>
      <c r="U62" s="228"/>
      <c r="V62" s="228">
        <f>SUM(V63:V66)</f>
        <v>18</v>
      </c>
      <c r="W62" s="228"/>
      <c r="X62" s="228"/>
      <c r="AG62" t="s">
        <v>117</v>
      </c>
    </row>
    <row r="63" spans="1:60" ht="45" outlineLevel="1" x14ac:dyDescent="0.2">
      <c r="A63" s="235">
        <v>28</v>
      </c>
      <c r="B63" s="236" t="s">
        <v>210</v>
      </c>
      <c r="C63" s="253" t="s">
        <v>211</v>
      </c>
      <c r="D63" s="237" t="s">
        <v>120</v>
      </c>
      <c r="E63" s="238">
        <v>46.94</v>
      </c>
      <c r="F63" s="239"/>
      <c r="G63" s="240">
        <f>ROUND(E63*F63,2)</f>
        <v>0</v>
      </c>
      <c r="H63" s="239"/>
      <c r="I63" s="240">
        <f>ROUND(E63*H63,2)</f>
        <v>0</v>
      </c>
      <c r="J63" s="239"/>
      <c r="K63" s="240">
        <f>ROUND(E63*J63,2)</f>
        <v>0</v>
      </c>
      <c r="L63" s="240">
        <v>21</v>
      </c>
      <c r="M63" s="240">
        <f>G63*(1+L63/100)</f>
        <v>0</v>
      </c>
      <c r="N63" s="240">
        <v>0</v>
      </c>
      <c r="O63" s="240">
        <f>ROUND(E63*N63,2)</f>
        <v>0</v>
      </c>
      <c r="P63" s="240">
        <v>0</v>
      </c>
      <c r="Q63" s="240">
        <f>ROUND(E63*P63,2)</f>
        <v>0</v>
      </c>
      <c r="R63" s="240" t="s">
        <v>121</v>
      </c>
      <c r="S63" s="240" t="s">
        <v>122</v>
      </c>
      <c r="T63" s="241" t="s">
        <v>122</v>
      </c>
      <c r="U63" s="225">
        <v>0.27200000000000002</v>
      </c>
      <c r="V63" s="225">
        <f>ROUND(E63*U63,2)</f>
        <v>12.77</v>
      </c>
      <c r="W63" s="225"/>
      <c r="X63" s="225" t="s">
        <v>123</v>
      </c>
      <c r="Y63" s="216"/>
      <c r="Z63" s="216"/>
      <c r="AA63" s="216"/>
      <c r="AB63" s="216"/>
      <c r="AC63" s="216"/>
      <c r="AD63" s="216"/>
      <c r="AE63" s="216"/>
      <c r="AF63" s="216"/>
      <c r="AG63" s="216" t="s">
        <v>124</v>
      </c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</row>
    <row r="64" spans="1:60" outlineLevel="1" x14ac:dyDescent="0.2">
      <c r="A64" s="223"/>
      <c r="B64" s="224"/>
      <c r="C64" s="254" t="s">
        <v>212</v>
      </c>
      <c r="D64" s="243"/>
      <c r="E64" s="243"/>
      <c r="F64" s="243"/>
      <c r="G64" s="243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16"/>
      <c r="Z64" s="216"/>
      <c r="AA64" s="216"/>
      <c r="AB64" s="216"/>
      <c r="AC64" s="216"/>
      <c r="AD64" s="216"/>
      <c r="AE64" s="216"/>
      <c r="AF64" s="216"/>
      <c r="AG64" s="216" t="s">
        <v>126</v>
      </c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</row>
    <row r="65" spans="1:60" outlineLevel="1" x14ac:dyDescent="0.2">
      <c r="A65" s="235">
        <v>29</v>
      </c>
      <c r="B65" s="236" t="s">
        <v>213</v>
      </c>
      <c r="C65" s="253" t="s">
        <v>214</v>
      </c>
      <c r="D65" s="237" t="s">
        <v>137</v>
      </c>
      <c r="E65" s="238">
        <v>3.6261000000000001</v>
      </c>
      <c r="F65" s="239"/>
      <c r="G65" s="240">
        <f>ROUND(E65*F65,2)</f>
        <v>0</v>
      </c>
      <c r="H65" s="239"/>
      <c r="I65" s="240">
        <f>ROUND(E65*H65,2)</f>
        <v>0</v>
      </c>
      <c r="J65" s="239"/>
      <c r="K65" s="240">
        <f>ROUND(E65*J65,2)</f>
        <v>0</v>
      </c>
      <c r="L65" s="240">
        <v>21</v>
      </c>
      <c r="M65" s="240">
        <f>G65*(1+L65/100)</f>
        <v>0</v>
      </c>
      <c r="N65" s="240">
        <v>0</v>
      </c>
      <c r="O65" s="240">
        <f>ROUND(E65*N65,2)</f>
        <v>0</v>
      </c>
      <c r="P65" s="240">
        <v>0</v>
      </c>
      <c r="Q65" s="240">
        <f>ROUND(E65*P65,2)</f>
        <v>0</v>
      </c>
      <c r="R65" s="240" t="s">
        <v>121</v>
      </c>
      <c r="S65" s="240" t="s">
        <v>122</v>
      </c>
      <c r="T65" s="241" t="s">
        <v>122</v>
      </c>
      <c r="U65" s="225">
        <v>1.4419999999999999</v>
      </c>
      <c r="V65" s="225">
        <f>ROUND(E65*U65,2)</f>
        <v>5.23</v>
      </c>
      <c r="W65" s="225"/>
      <c r="X65" s="225" t="s">
        <v>123</v>
      </c>
      <c r="Y65" s="216"/>
      <c r="Z65" s="216"/>
      <c r="AA65" s="216"/>
      <c r="AB65" s="216"/>
      <c r="AC65" s="216"/>
      <c r="AD65" s="216"/>
      <c r="AE65" s="216"/>
      <c r="AF65" s="216"/>
      <c r="AG65" s="216" t="s">
        <v>124</v>
      </c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</row>
    <row r="66" spans="1:60" outlineLevel="1" x14ac:dyDescent="0.2">
      <c r="A66" s="223"/>
      <c r="B66" s="224"/>
      <c r="C66" s="254" t="s">
        <v>215</v>
      </c>
      <c r="D66" s="243"/>
      <c r="E66" s="243"/>
      <c r="F66" s="243"/>
      <c r="G66" s="243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16"/>
      <c r="Z66" s="216"/>
      <c r="AA66" s="216"/>
      <c r="AB66" s="216"/>
      <c r="AC66" s="216"/>
      <c r="AD66" s="216"/>
      <c r="AE66" s="216"/>
      <c r="AF66" s="216"/>
      <c r="AG66" s="216" t="s">
        <v>126</v>
      </c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</row>
    <row r="67" spans="1:60" x14ac:dyDescent="0.2">
      <c r="A67" s="229" t="s">
        <v>116</v>
      </c>
      <c r="B67" s="230" t="s">
        <v>81</v>
      </c>
      <c r="C67" s="252" t="s">
        <v>82</v>
      </c>
      <c r="D67" s="231"/>
      <c r="E67" s="232"/>
      <c r="F67" s="233"/>
      <c r="G67" s="233">
        <f>SUMIF(AG68:AG69,"&lt;&gt;NOR",G68:G69)</f>
        <v>0</v>
      </c>
      <c r="H67" s="233"/>
      <c r="I67" s="233">
        <f>SUM(I68:I69)</f>
        <v>0</v>
      </c>
      <c r="J67" s="233"/>
      <c r="K67" s="233">
        <f>SUM(K68:K69)</f>
        <v>0</v>
      </c>
      <c r="L67" s="233"/>
      <c r="M67" s="233">
        <f>SUM(M68:M69)</f>
        <v>0</v>
      </c>
      <c r="N67" s="233"/>
      <c r="O67" s="233">
        <f>SUM(O68:O69)</f>
        <v>0</v>
      </c>
      <c r="P67" s="233"/>
      <c r="Q67" s="233">
        <f>SUM(Q68:Q69)</f>
        <v>0</v>
      </c>
      <c r="R67" s="233"/>
      <c r="S67" s="233"/>
      <c r="T67" s="234"/>
      <c r="U67" s="228"/>
      <c r="V67" s="228">
        <f>SUM(V68:V69)</f>
        <v>160.87</v>
      </c>
      <c r="W67" s="228"/>
      <c r="X67" s="228"/>
      <c r="AG67" t="s">
        <v>117</v>
      </c>
    </row>
    <row r="68" spans="1:60" outlineLevel="1" x14ac:dyDescent="0.2">
      <c r="A68" s="235">
        <v>30</v>
      </c>
      <c r="B68" s="236" t="s">
        <v>216</v>
      </c>
      <c r="C68" s="253" t="s">
        <v>217</v>
      </c>
      <c r="D68" s="237" t="s">
        <v>179</v>
      </c>
      <c r="E68" s="238">
        <v>188.81992</v>
      </c>
      <c r="F68" s="239"/>
      <c r="G68" s="240">
        <f>ROUND(E68*F68,2)</f>
        <v>0</v>
      </c>
      <c r="H68" s="239"/>
      <c r="I68" s="240">
        <f>ROUND(E68*H68,2)</f>
        <v>0</v>
      </c>
      <c r="J68" s="239"/>
      <c r="K68" s="240">
        <f>ROUND(E68*J68,2)</f>
        <v>0</v>
      </c>
      <c r="L68" s="240">
        <v>21</v>
      </c>
      <c r="M68" s="240">
        <f>G68*(1+L68/100)</f>
        <v>0</v>
      </c>
      <c r="N68" s="240">
        <v>0</v>
      </c>
      <c r="O68" s="240">
        <f>ROUND(E68*N68,2)</f>
        <v>0</v>
      </c>
      <c r="P68" s="240">
        <v>0</v>
      </c>
      <c r="Q68" s="240">
        <f>ROUND(E68*P68,2)</f>
        <v>0</v>
      </c>
      <c r="R68" s="240" t="s">
        <v>188</v>
      </c>
      <c r="S68" s="240" t="s">
        <v>122</v>
      </c>
      <c r="T68" s="241" t="s">
        <v>122</v>
      </c>
      <c r="U68" s="225">
        <v>0.85199999999999998</v>
      </c>
      <c r="V68" s="225">
        <f>ROUND(E68*U68,2)</f>
        <v>160.87</v>
      </c>
      <c r="W68" s="225"/>
      <c r="X68" s="225" t="s">
        <v>123</v>
      </c>
      <c r="Y68" s="216"/>
      <c r="Z68" s="216"/>
      <c r="AA68" s="216"/>
      <c r="AB68" s="216"/>
      <c r="AC68" s="216"/>
      <c r="AD68" s="216"/>
      <c r="AE68" s="216"/>
      <c r="AF68" s="216"/>
      <c r="AG68" s="216" t="s">
        <v>124</v>
      </c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</row>
    <row r="69" spans="1:60" ht="22.5" outlineLevel="1" x14ac:dyDescent="0.2">
      <c r="A69" s="223"/>
      <c r="B69" s="224"/>
      <c r="C69" s="254" t="s">
        <v>218</v>
      </c>
      <c r="D69" s="243"/>
      <c r="E69" s="243"/>
      <c r="F69" s="243"/>
      <c r="G69" s="243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16"/>
      <c r="Z69" s="216"/>
      <c r="AA69" s="216"/>
      <c r="AB69" s="216"/>
      <c r="AC69" s="216"/>
      <c r="AD69" s="216"/>
      <c r="AE69" s="216"/>
      <c r="AF69" s="216"/>
      <c r="AG69" s="216" t="s">
        <v>126</v>
      </c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42" t="str">
        <f>C69</f>
        <v>přesun hmot pro budovy občanské výstavby (JKSO 801), budovy pro bydlení (JKSO 803) budovy pro výrobu a služby (JKSO 812) s nosnou svislou konstrukcí zděnou z cihel nebo tvárnic nebo kovovou</v>
      </c>
      <c r="BB69" s="216"/>
      <c r="BC69" s="216"/>
      <c r="BD69" s="216"/>
      <c r="BE69" s="216"/>
      <c r="BF69" s="216"/>
      <c r="BG69" s="216"/>
      <c r="BH69" s="216"/>
    </row>
    <row r="70" spans="1:60" x14ac:dyDescent="0.2">
      <c r="A70" s="229" t="s">
        <v>116</v>
      </c>
      <c r="B70" s="230" t="s">
        <v>83</v>
      </c>
      <c r="C70" s="252" t="s">
        <v>84</v>
      </c>
      <c r="D70" s="231"/>
      <c r="E70" s="232"/>
      <c r="F70" s="233"/>
      <c r="G70" s="233">
        <f>SUMIF(AG71:AG83,"&lt;&gt;NOR",G71:G83)</f>
        <v>0</v>
      </c>
      <c r="H70" s="233"/>
      <c r="I70" s="233">
        <f>SUM(I71:I83)</f>
        <v>0</v>
      </c>
      <c r="J70" s="233"/>
      <c r="K70" s="233">
        <f>SUM(K71:K83)</f>
        <v>0</v>
      </c>
      <c r="L70" s="233"/>
      <c r="M70" s="233">
        <f>SUM(M71:M83)</f>
        <v>0</v>
      </c>
      <c r="N70" s="233"/>
      <c r="O70" s="233">
        <f>SUM(O71:O83)</f>
        <v>0</v>
      </c>
      <c r="P70" s="233"/>
      <c r="Q70" s="233">
        <f>SUM(Q71:Q83)</f>
        <v>0</v>
      </c>
      <c r="R70" s="233"/>
      <c r="S70" s="233"/>
      <c r="T70" s="234"/>
      <c r="U70" s="228"/>
      <c r="V70" s="228">
        <f>SUM(V71:V83)</f>
        <v>0</v>
      </c>
      <c r="W70" s="228"/>
      <c r="X70" s="228"/>
      <c r="AG70" t="s">
        <v>117</v>
      </c>
    </row>
    <row r="71" spans="1:60" outlineLevel="1" x14ac:dyDescent="0.2">
      <c r="A71" s="244">
        <v>31</v>
      </c>
      <c r="B71" s="245" t="s">
        <v>219</v>
      </c>
      <c r="C71" s="256" t="s">
        <v>220</v>
      </c>
      <c r="D71" s="246" t="s">
        <v>159</v>
      </c>
      <c r="E71" s="247">
        <v>2</v>
      </c>
      <c r="F71" s="248"/>
      <c r="G71" s="249">
        <f>ROUND(E71*F71,2)</f>
        <v>0</v>
      </c>
      <c r="H71" s="248"/>
      <c r="I71" s="249">
        <f>ROUND(E71*H71,2)</f>
        <v>0</v>
      </c>
      <c r="J71" s="248"/>
      <c r="K71" s="249">
        <f>ROUND(E71*J71,2)</f>
        <v>0</v>
      </c>
      <c r="L71" s="249">
        <v>21</v>
      </c>
      <c r="M71" s="249">
        <f>G71*(1+L71/100)</f>
        <v>0</v>
      </c>
      <c r="N71" s="249">
        <v>0</v>
      </c>
      <c r="O71" s="249">
        <f>ROUND(E71*N71,2)</f>
        <v>0</v>
      </c>
      <c r="P71" s="249">
        <v>0</v>
      </c>
      <c r="Q71" s="249">
        <f>ROUND(E71*P71,2)</f>
        <v>0</v>
      </c>
      <c r="R71" s="249"/>
      <c r="S71" s="249" t="s">
        <v>166</v>
      </c>
      <c r="T71" s="250" t="s">
        <v>131</v>
      </c>
      <c r="U71" s="225">
        <v>0</v>
      </c>
      <c r="V71" s="225">
        <f>ROUND(E71*U71,2)</f>
        <v>0</v>
      </c>
      <c r="W71" s="225"/>
      <c r="X71" s="225" t="s">
        <v>170</v>
      </c>
      <c r="Y71" s="216"/>
      <c r="Z71" s="216"/>
      <c r="AA71" s="216"/>
      <c r="AB71" s="216"/>
      <c r="AC71" s="216"/>
      <c r="AD71" s="216"/>
      <c r="AE71" s="216"/>
      <c r="AF71" s="216"/>
      <c r="AG71" s="216" t="s">
        <v>183</v>
      </c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</row>
    <row r="72" spans="1:60" outlineLevel="1" x14ac:dyDescent="0.2">
      <c r="A72" s="244">
        <v>32</v>
      </c>
      <c r="B72" s="245" t="s">
        <v>221</v>
      </c>
      <c r="C72" s="256" t="s">
        <v>222</v>
      </c>
      <c r="D72" s="246" t="s">
        <v>159</v>
      </c>
      <c r="E72" s="247">
        <v>1</v>
      </c>
      <c r="F72" s="248"/>
      <c r="G72" s="249">
        <f>ROUND(E72*F72,2)</f>
        <v>0</v>
      </c>
      <c r="H72" s="248"/>
      <c r="I72" s="249">
        <f>ROUND(E72*H72,2)</f>
        <v>0</v>
      </c>
      <c r="J72" s="248"/>
      <c r="K72" s="249">
        <f>ROUND(E72*J72,2)</f>
        <v>0</v>
      </c>
      <c r="L72" s="249">
        <v>21</v>
      </c>
      <c r="M72" s="249">
        <f>G72*(1+L72/100)</f>
        <v>0</v>
      </c>
      <c r="N72" s="249">
        <v>0</v>
      </c>
      <c r="O72" s="249">
        <f>ROUND(E72*N72,2)</f>
        <v>0</v>
      </c>
      <c r="P72" s="249">
        <v>0</v>
      </c>
      <c r="Q72" s="249">
        <f>ROUND(E72*P72,2)</f>
        <v>0</v>
      </c>
      <c r="R72" s="249"/>
      <c r="S72" s="249" t="s">
        <v>166</v>
      </c>
      <c r="T72" s="250" t="s">
        <v>131</v>
      </c>
      <c r="U72" s="225">
        <v>0</v>
      </c>
      <c r="V72" s="225">
        <f>ROUND(E72*U72,2)</f>
        <v>0</v>
      </c>
      <c r="W72" s="225"/>
      <c r="X72" s="225" t="s">
        <v>170</v>
      </c>
      <c r="Y72" s="216"/>
      <c r="Z72" s="216"/>
      <c r="AA72" s="216"/>
      <c r="AB72" s="216"/>
      <c r="AC72" s="216"/>
      <c r="AD72" s="216"/>
      <c r="AE72" s="216"/>
      <c r="AF72" s="216"/>
      <c r="AG72" s="216" t="s">
        <v>183</v>
      </c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</row>
    <row r="73" spans="1:60" outlineLevel="1" x14ac:dyDescent="0.2">
      <c r="A73" s="244">
        <v>33</v>
      </c>
      <c r="B73" s="245" t="s">
        <v>223</v>
      </c>
      <c r="C73" s="256" t="s">
        <v>224</v>
      </c>
      <c r="D73" s="246" t="s">
        <v>159</v>
      </c>
      <c r="E73" s="247">
        <v>1</v>
      </c>
      <c r="F73" s="248"/>
      <c r="G73" s="249">
        <f>ROUND(E73*F73,2)</f>
        <v>0</v>
      </c>
      <c r="H73" s="248"/>
      <c r="I73" s="249">
        <f>ROUND(E73*H73,2)</f>
        <v>0</v>
      </c>
      <c r="J73" s="248"/>
      <c r="K73" s="249">
        <f>ROUND(E73*J73,2)</f>
        <v>0</v>
      </c>
      <c r="L73" s="249">
        <v>21</v>
      </c>
      <c r="M73" s="249">
        <f>G73*(1+L73/100)</f>
        <v>0</v>
      </c>
      <c r="N73" s="249">
        <v>0</v>
      </c>
      <c r="O73" s="249">
        <f>ROUND(E73*N73,2)</f>
        <v>0</v>
      </c>
      <c r="P73" s="249">
        <v>0</v>
      </c>
      <c r="Q73" s="249">
        <f>ROUND(E73*P73,2)</f>
        <v>0</v>
      </c>
      <c r="R73" s="249"/>
      <c r="S73" s="249" t="s">
        <v>166</v>
      </c>
      <c r="T73" s="250" t="s">
        <v>131</v>
      </c>
      <c r="U73" s="225">
        <v>0</v>
      </c>
      <c r="V73" s="225">
        <f>ROUND(E73*U73,2)</f>
        <v>0</v>
      </c>
      <c r="W73" s="225"/>
      <c r="X73" s="225" t="s">
        <v>170</v>
      </c>
      <c r="Y73" s="216"/>
      <c r="Z73" s="216"/>
      <c r="AA73" s="216"/>
      <c r="AB73" s="216"/>
      <c r="AC73" s="216"/>
      <c r="AD73" s="216"/>
      <c r="AE73" s="216"/>
      <c r="AF73" s="216"/>
      <c r="AG73" s="216" t="s">
        <v>183</v>
      </c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</row>
    <row r="74" spans="1:60" outlineLevel="1" x14ac:dyDescent="0.2">
      <c r="A74" s="244">
        <v>34</v>
      </c>
      <c r="B74" s="245" t="s">
        <v>225</v>
      </c>
      <c r="C74" s="256" t="s">
        <v>226</v>
      </c>
      <c r="D74" s="246" t="s">
        <v>159</v>
      </c>
      <c r="E74" s="247">
        <v>1</v>
      </c>
      <c r="F74" s="248"/>
      <c r="G74" s="249">
        <f>ROUND(E74*F74,2)</f>
        <v>0</v>
      </c>
      <c r="H74" s="248"/>
      <c r="I74" s="249">
        <f>ROUND(E74*H74,2)</f>
        <v>0</v>
      </c>
      <c r="J74" s="248"/>
      <c r="K74" s="249">
        <f>ROUND(E74*J74,2)</f>
        <v>0</v>
      </c>
      <c r="L74" s="249">
        <v>21</v>
      </c>
      <c r="M74" s="249">
        <f>G74*(1+L74/100)</f>
        <v>0</v>
      </c>
      <c r="N74" s="249">
        <v>0</v>
      </c>
      <c r="O74" s="249">
        <f>ROUND(E74*N74,2)</f>
        <v>0</v>
      </c>
      <c r="P74" s="249">
        <v>0</v>
      </c>
      <c r="Q74" s="249">
        <f>ROUND(E74*P74,2)</f>
        <v>0</v>
      </c>
      <c r="R74" s="249"/>
      <c r="S74" s="249" t="s">
        <v>166</v>
      </c>
      <c r="T74" s="250" t="s">
        <v>131</v>
      </c>
      <c r="U74" s="225">
        <v>0</v>
      </c>
      <c r="V74" s="225">
        <f>ROUND(E74*U74,2)</f>
        <v>0</v>
      </c>
      <c r="W74" s="225"/>
      <c r="X74" s="225" t="s">
        <v>170</v>
      </c>
      <c r="Y74" s="216"/>
      <c r="Z74" s="216"/>
      <c r="AA74" s="216"/>
      <c r="AB74" s="216"/>
      <c r="AC74" s="216"/>
      <c r="AD74" s="216"/>
      <c r="AE74" s="216"/>
      <c r="AF74" s="216"/>
      <c r="AG74" s="216" t="s">
        <v>183</v>
      </c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</row>
    <row r="75" spans="1:60" outlineLevel="1" x14ac:dyDescent="0.2">
      <c r="A75" s="244">
        <v>35</v>
      </c>
      <c r="B75" s="245" t="s">
        <v>227</v>
      </c>
      <c r="C75" s="256" t="s">
        <v>228</v>
      </c>
      <c r="D75" s="246" t="s">
        <v>159</v>
      </c>
      <c r="E75" s="247">
        <v>1</v>
      </c>
      <c r="F75" s="248"/>
      <c r="G75" s="249">
        <f>ROUND(E75*F75,2)</f>
        <v>0</v>
      </c>
      <c r="H75" s="248"/>
      <c r="I75" s="249">
        <f>ROUND(E75*H75,2)</f>
        <v>0</v>
      </c>
      <c r="J75" s="248"/>
      <c r="K75" s="249">
        <f>ROUND(E75*J75,2)</f>
        <v>0</v>
      </c>
      <c r="L75" s="249">
        <v>21</v>
      </c>
      <c r="M75" s="249">
        <f>G75*(1+L75/100)</f>
        <v>0</v>
      </c>
      <c r="N75" s="249">
        <v>0</v>
      </c>
      <c r="O75" s="249">
        <f>ROUND(E75*N75,2)</f>
        <v>0</v>
      </c>
      <c r="P75" s="249">
        <v>0</v>
      </c>
      <c r="Q75" s="249">
        <f>ROUND(E75*P75,2)</f>
        <v>0</v>
      </c>
      <c r="R75" s="249"/>
      <c r="S75" s="249" t="s">
        <v>166</v>
      </c>
      <c r="T75" s="250" t="s">
        <v>131</v>
      </c>
      <c r="U75" s="225">
        <v>0</v>
      </c>
      <c r="V75" s="225">
        <f>ROUND(E75*U75,2)</f>
        <v>0</v>
      </c>
      <c r="W75" s="225"/>
      <c r="X75" s="225" t="s">
        <v>170</v>
      </c>
      <c r="Y75" s="216"/>
      <c r="Z75" s="216"/>
      <c r="AA75" s="216"/>
      <c r="AB75" s="216"/>
      <c r="AC75" s="216"/>
      <c r="AD75" s="216"/>
      <c r="AE75" s="216"/>
      <c r="AF75" s="216"/>
      <c r="AG75" s="216" t="s">
        <v>183</v>
      </c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</row>
    <row r="76" spans="1:60" outlineLevel="1" x14ac:dyDescent="0.2">
      <c r="A76" s="244">
        <v>36</v>
      </c>
      <c r="B76" s="245" t="s">
        <v>229</v>
      </c>
      <c r="C76" s="256" t="s">
        <v>230</v>
      </c>
      <c r="D76" s="246" t="s">
        <v>159</v>
      </c>
      <c r="E76" s="247">
        <v>1</v>
      </c>
      <c r="F76" s="248"/>
      <c r="G76" s="249">
        <f>ROUND(E76*F76,2)</f>
        <v>0</v>
      </c>
      <c r="H76" s="248"/>
      <c r="I76" s="249">
        <f>ROUND(E76*H76,2)</f>
        <v>0</v>
      </c>
      <c r="J76" s="248"/>
      <c r="K76" s="249">
        <f>ROUND(E76*J76,2)</f>
        <v>0</v>
      </c>
      <c r="L76" s="249">
        <v>21</v>
      </c>
      <c r="M76" s="249">
        <f>G76*(1+L76/100)</f>
        <v>0</v>
      </c>
      <c r="N76" s="249">
        <v>0</v>
      </c>
      <c r="O76" s="249">
        <f>ROUND(E76*N76,2)</f>
        <v>0</v>
      </c>
      <c r="P76" s="249">
        <v>0</v>
      </c>
      <c r="Q76" s="249">
        <f>ROUND(E76*P76,2)</f>
        <v>0</v>
      </c>
      <c r="R76" s="249"/>
      <c r="S76" s="249" t="s">
        <v>166</v>
      </c>
      <c r="T76" s="250" t="s">
        <v>131</v>
      </c>
      <c r="U76" s="225">
        <v>0</v>
      </c>
      <c r="V76" s="225">
        <f>ROUND(E76*U76,2)</f>
        <v>0</v>
      </c>
      <c r="W76" s="225"/>
      <c r="X76" s="225" t="s">
        <v>170</v>
      </c>
      <c r="Y76" s="216"/>
      <c r="Z76" s="216"/>
      <c r="AA76" s="216"/>
      <c r="AB76" s="216"/>
      <c r="AC76" s="216"/>
      <c r="AD76" s="216"/>
      <c r="AE76" s="216"/>
      <c r="AF76" s="216"/>
      <c r="AG76" s="216" t="s">
        <v>183</v>
      </c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</row>
    <row r="77" spans="1:60" outlineLevel="1" x14ac:dyDescent="0.2">
      <c r="A77" s="244">
        <v>37</v>
      </c>
      <c r="B77" s="245" t="s">
        <v>231</v>
      </c>
      <c r="C77" s="256" t="s">
        <v>232</v>
      </c>
      <c r="D77" s="246" t="s">
        <v>159</v>
      </c>
      <c r="E77" s="247">
        <v>1</v>
      </c>
      <c r="F77" s="248"/>
      <c r="G77" s="249">
        <f>ROUND(E77*F77,2)</f>
        <v>0</v>
      </c>
      <c r="H77" s="248"/>
      <c r="I77" s="249">
        <f>ROUND(E77*H77,2)</f>
        <v>0</v>
      </c>
      <c r="J77" s="248"/>
      <c r="K77" s="249">
        <f>ROUND(E77*J77,2)</f>
        <v>0</v>
      </c>
      <c r="L77" s="249">
        <v>21</v>
      </c>
      <c r="M77" s="249">
        <f>G77*(1+L77/100)</f>
        <v>0</v>
      </c>
      <c r="N77" s="249">
        <v>0</v>
      </c>
      <c r="O77" s="249">
        <f>ROUND(E77*N77,2)</f>
        <v>0</v>
      </c>
      <c r="P77" s="249">
        <v>0</v>
      </c>
      <c r="Q77" s="249">
        <f>ROUND(E77*P77,2)</f>
        <v>0</v>
      </c>
      <c r="R77" s="249"/>
      <c r="S77" s="249" t="s">
        <v>166</v>
      </c>
      <c r="T77" s="250" t="s">
        <v>131</v>
      </c>
      <c r="U77" s="225">
        <v>0</v>
      </c>
      <c r="V77" s="225">
        <f>ROUND(E77*U77,2)</f>
        <v>0</v>
      </c>
      <c r="W77" s="225"/>
      <c r="X77" s="225" t="s">
        <v>170</v>
      </c>
      <c r="Y77" s="216"/>
      <c r="Z77" s="216"/>
      <c r="AA77" s="216"/>
      <c r="AB77" s="216"/>
      <c r="AC77" s="216"/>
      <c r="AD77" s="216"/>
      <c r="AE77" s="216"/>
      <c r="AF77" s="216"/>
      <c r="AG77" s="216" t="s">
        <v>183</v>
      </c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</row>
    <row r="78" spans="1:60" outlineLevel="1" x14ac:dyDescent="0.2">
      <c r="A78" s="244">
        <v>38</v>
      </c>
      <c r="B78" s="245" t="s">
        <v>233</v>
      </c>
      <c r="C78" s="256" t="s">
        <v>234</v>
      </c>
      <c r="D78" s="246" t="s">
        <v>159</v>
      </c>
      <c r="E78" s="247">
        <v>1</v>
      </c>
      <c r="F78" s="248"/>
      <c r="G78" s="249">
        <f>ROUND(E78*F78,2)</f>
        <v>0</v>
      </c>
      <c r="H78" s="248"/>
      <c r="I78" s="249">
        <f>ROUND(E78*H78,2)</f>
        <v>0</v>
      </c>
      <c r="J78" s="248"/>
      <c r="K78" s="249">
        <f>ROUND(E78*J78,2)</f>
        <v>0</v>
      </c>
      <c r="L78" s="249">
        <v>21</v>
      </c>
      <c r="M78" s="249">
        <f>G78*(1+L78/100)</f>
        <v>0</v>
      </c>
      <c r="N78" s="249">
        <v>0</v>
      </c>
      <c r="O78" s="249">
        <f>ROUND(E78*N78,2)</f>
        <v>0</v>
      </c>
      <c r="P78" s="249">
        <v>0</v>
      </c>
      <c r="Q78" s="249">
        <f>ROUND(E78*P78,2)</f>
        <v>0</v>
      </c>
      <c r="R78" s="249"/>
      <c r="S78" s="249" t="s">
        <v>166</v>
      </c>
      <c r="T78" s="250" t="s">
        <v>131</v>
      </c>
      <c r="U78" s="225">
        <v>0</v>
      </c>
      <c r="V78" s="225">
        <f>ROUND(E78*U78,2)</f>
        <v>0</v>
      </c>
      <c r="W78" s="225"/>
      <c r="X78" s="225" t="s">
        <v>170</v>
      </c>
      <c r="Y78" s="216"/>
      <c r="Z78" s="216"/>
      <c r="AA78" s="216"/>
      <c r="AB78" s="216"/>
      <c r="AC78" s="216"/>
      <c r="AD78" s="216"/>
      <c r="AE78" s="216"/>
      <c r="AF78" s="216"/>
      <c r="AG78" s="216" t="s">
        <v>183</v>
      </c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</row>
    <row r="79" spans="1:60" outlineLevel="1" x14ac:dyDescent="0.2">
      <c r="A79" s="244">
        <v>39</v>
      </c>
      <c r="B79" s="245" t="s">
        <v>235</v>
      </c>
      <c r="C79" s="256" t="s">
        <v>236</v>
      </c>
      <c r="D79" s="246" t="s">
        <v>159</v>
      </c>
      <c r="E79" s="247">
        <v>5</v>
      </c>
      <c r="F79" s="248"/>
      <c r="G79" s="249">
        <f>ROUND(E79*F79,2)</f>
        <v>0</v>
      </c>
      <c r="H79" s="248"/>
      <c r="I79" s="249">
        <f>ROUND(E79*H79,2)</f>
        <v>0</v>
      </c>
      <c r="J79" s="248"/>
      <c r="K79" s="249">
        <f>ROUND(E79*J79,2)</f>
        <v>0</v>
      </c>
      <c r="L79" s="249">
        <v>21</v>
      </c>
      <c r="M79" s="249">
        <f>G79*(1+L79/100)</f>
        <v>0</v>
      </c>
      <c r="N79" s="249">
        <v>0</v>
      </c>
      <c r="O79" s="249">
        <f>ROUND(E79*N79,2)</f>
        <v>0</v>
      </c>
      <c r="P79" s="249">
        <v>0</v>
      </c>
      <c r="Q79" s="249">
        <f>ROUND(E79*P79,2)</f>
        <v>0</v>
      </c>
      <c r="R79" s="249"/>
      <c r="S79" s="249" t="s">
        <v>166</v>
      </c>
      <c r="T79" s="250" t="s">
        <v>131</v>
      </c>
      <c r="U79" s="225">
        <v>0</v>
      </c>
      <c r="V79" s="225">
        <f>ROUND(E79*U79,2)</f>
        <v>0</v>
      </c>
      <c r="W79" s="225"/>
      <c r="X79" s="225" t="s">
        <v>123</v>
      </c>
      <c r="Y79" s="216"/>
      <c r="Z79" s="216"/>
      <c r="AA79" s="216"/>
      <c r="AB79" s="216"/>
      <c r="AC79" s="216"/>
      <c r="AD79" s="216"/>
      <c r="AE79" s="216"/>
      <c r="AF79" s="216"/>
      <c r="AG79" s="216" t="s">
        <v>237</v>
      </c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</row>
    <row r="80" spans="1:60" outlineLevel="1" x14ac:dyDescent="0.2">
      <c r="A80" s="244">
        <v>40</v>
      </c>
      <c r="B80" s="245" t="s">
        <v>238</v>
      </c>
      <c r="C80" s="256" t="s">
        <v>239</v>
      </c>
      <c r="D80" s="246" t="s">
        <v>159</v>
      </c>
      <c r="E80" s="247">
        <v>3</v>
      </c>
      <c r="F80" s="248"/>
      <c r="G80" s="249">
        <f>ROUND(E80*F80,2)</f>
        <v>0</v>
      </c>
      <c r="H80" s="248"/>
      <c r="I80" s="249">
        <f>ROUND(E80*H80,2)</f>
        <v>0</v>
      </c>
      <c r="J80" s="248"/>
      <c r="K80" s="249">
        <f>ROUND(E80*J80,2)</f>
        <v>0</v>
      </c>
      <c r="L80" s="249">
        <v>21</v>
      </c>
      <c r="M80" s="249">
        <f>G80*(1+L80/100)</f>
        <v>0</v>
      </c>
      <c r="N80" s="249">
        <v>0</v>
      </c>
      <c r="O80" s="249">
        <f>ROUND(E80*N80,2)</f>
        <v>0</v>
      </c>
      <c r="P80" s="249">
        <v>0</v>
      </c>
      <c r="Q80" s="249">
        <f>ROUND(E80*P80,2)</f>
        <v>0</v>
      </c>
      <c r="R80" s="249"/>
      <c r="S80" s="249" t="s">
        <v>166</v>
      </c>
      <c r="T80" s="250" t="s">
        <v>131</v>
      </c>
      <c r="U80" s="225">
        <v>0</v>
      </c>
      <c r="V80" s="225">
        <f>ROUND(E80*U80,2)</f>
        <v>0</v>
      </c>
      <c r="W80" s="225"/>
      <c r="X80" s="225" t="s">
        <v>123</v>
      </c>
      <c r="Y80" s="216"/>
      <c r="Z80" s="216"/>
      <c r="AA80" s="216"/>
      <c r="AB80" s="216"/>
      <c r="AC80" s="216"/>
      <c r="AD80" s="216"/>
      <c r="AE80" s="216"/>
      <c r="AF80" s="216"/>
      <c r="AG80" s="216" t="s">
        <v>237</v>
      </c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</row>
    <row r="81" spans="1:60" outlineLevel="1" x14ac:dyDescent="0.2">
      <c r="A81" s="244">
        <v>41</v>
      </c>
      <c r="B81" s="245" t="s">
        <v>240</v>
      </c>
      <c r="C81" s="256" t="s">
        <v>241</v>
      </c>
      <c r="D81" s="246" t="s">
        <v>159</v>
      </c>
      <c r="E81" s="247">
        <v>1</v>
      </c>
      <c r="F81" s="248"/>
      <c r="G81" s="249">
        <f>ROUND(E81*F81,2)</f>
        <v>0</v>
      </c>
      <c r="H81" s="248"/>
      <c r="I81" s="249">
        <f>ROUND(E81*H81,2)</f>
        <v>0</v>
      </c>
      <c r="J81" s="248"/>
      <c r="K81" s="249">
        <f>ROUND(E81*J81,2)</f>
        <v>0</v>
      </c>
      <c r="L81" s="249">
        <v>21</v>
      </c>
      <c r="M81" s="249">
        <f>G81*(1+L81/100)</f>
        <v>0</v>
      </c>
      <c r="N81" s="249">
        <v>0</v>
      </c>
      <c r="O81" s="249">
        <f>ROUND(E81*N81,2)</f>
        <v>0</v>
      </c>
      <c r="P81" s="249">
        <v>0</v>
      </c>
      <c r="Q81" s="249">
        <f>ROUND(E81*P81,2)</f>
        <v>0</v>
      </c>
      <c r="R81" s="249"/>
      <c r="S81" s="249" t="s">
        <v>166</v>
      </c>
      <c r="T81" s="250" t="s">
        <v>131</v>
      </c>
      <c r="U81" s="225">
        <v>0</v>
      </c>
      <c r="V81" s="225">
        <f>ROUND(E81*U81,2)</f>
        <v>0</v>
      </c>
      <c r="W81" s="225"/>
      <c r="X81" s="225" t="s">
        <v>123</v>
      </c>
      <c r="Y81" s="216"/>
      <c r="Z81" s="216"/>
      <c r="AA81" s="216"/>
      <c r="AB81" s="216"/>
      <c r="AC81" s="216"/>
      <c r="AD81" s="216"/>
      <c r="AE81" s="216"/>
      <c r="AF81" s="216"/>
      <c r="AG81" s="216" t="s">
        <v>237</v>
      </c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</row>
    <row r="82" spans="1:60" outlineLevel="1" x14ac:dyDescent="0.2">
      <c r="A82" s="235">
        <v>42</v>
      </c>
      <c r="B82" s="236" t="s">
        <v>242</v>
      </c>
      <c r="C82" s="253" t="s">
        <v>243</v>
      </c>
      <c r="D82" s="237" t="s">
        <v>0</v>
      </c>
      <c r="E82" s="238">
        <v>6155.9</v>
      </c>
      <c r="F82" s="239"/>
      <c r="G82" s="240">
        <f>ROUND(E82*F82,2)</f>
        <v>0</v>
      </c>
      <c r="H82" s="239"/>
      <c r="I82" s="240">
        <f>ROUND(E82*H82,2)</f>
        <v>0</v>
      </c>
      <c r="J82" s="239"/>
      <c r="K82" s="240">
        <f>ROUND(E82*J82,2)</f>
        <v>0</v>
      </c>
      <c r="L82" s="240">
        <v>21</v>
      </c>
      <c r="M82" s="240">
        <f>G82*(1+L82/100)</f>
        <v>0</v>
      </c>
      <c r="N82" s="240">
        <v>0</v>
      </c>
      <c r="O82" s="240">
        <f>ROUND(E82*N82,2)</f>
        <v>0</v>
      </c>
      <c r="P82" s="240">
        <v>0</v>
      </c>
      <c r="Q82" s="240">
        <f>ROUND(E82*P82,2)</f>
        <v>0</v>
      </c>
      <c r="R82" s="240" t="s">
        <v>244</v>
      </c>
      <c r="S82" s="240" t="s">
        <v>122</v>
      </c>
      <c r="T82" s="241" t="s">
        <v>122</v>
      </c>
      <c r="U82" s="225">
        <v>0</v>
      </c>
      <c r="V82" s="225">
        <f>ROUND(E82*U82,2)</f>
        <v>0</v>
      </c>
      <c r="W82" s="225"/>
      <c r="X82" s="225" t="s">
        <v>123</v>
      </c>
      <c r="Y82" s="216"/>
      <c r="Z82" s="216"/>
      <c r="AA82" s="216"/>
      <c r="AB82" s="216"/>
      <c r="AC82" s="216"/>
      <c r="AD82" s="216"/>
      <c r="AE82" s="216"/>
      <c r="AF82" s="216"/>
      <c r="AG82" s="216" t="s">
        <v>237</v>
      </c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</row>
    <row r="83" spans="1:60" outlineLevel="1" x14ac:dyDescent="0.2">
      <c r="A83" s="223"/>
      <c r="B83" s="224"/>
      <c r="C83" s="254" t="s">
        <v>245</v>
      </c>
      <c r="D83" s="243"/>
      <c r="E83" s="243"/>
      <c r="F83" s="243"/>
      <c r="G83" s="243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16"/>
      <c r="Z83" s="216"/>
      <c r="AA83" s="216"/>
      <c r="AB83" s="216"/>
      <c r="AC83" s="216"/>
      <c r="AD83" s="216"/>
      <c r="AE83" s="216"/>
      <c r="AF83" s="216"/>
      <c r="AG83" s="216" t="s">
        <v>126</v>
      </c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</row>
    <row r="84" spans="1:60" x14ac:dyDescent="0.2">
      <c r="A84" s="229" t="s">
        <v>116</v>
      </c>
      <c r="B84" s="230" t="s">
        <v>85</v>
      </c>
      <c r="C84" s="252" t="s">
        <v>86</v>
      </c>
      <c r="D84" s="231"/>
      <c r="E84" s="232"/>
      <c r="F84" s="233"/>
      <c r="G84" s="233">
        <f>SUMIF(AG85:AG90,"&lt;&gt;NOR",G85:G90)</f>
        <v>0</v>
      </c>
      <c r="H84" s="233"/>
      <c r="I84" s="233">
        <f>SUM(I85:I90)</f>
        <v>0</v>
      </c>
      <c r="J84" s="233"/>
      <c r="K84" s="233">
        <f>SUM(K85:K90)</f>
        <v>0</v>
      </c>
      <c r="L84" s="233"/>
      <c r="M84" s="233">
        <f>SUM(M85:M90)</f>
        <v>0</v>
      </c>
      <c r="N84" s="233"/>
      <c r="O84" s="233">
        <f>SUM(O85:O90)</f>
        <v>0</v>
      </c>
      <c r="P84" s="233"/>
      <c r="Q84" s="233">
        <f>SUM(Q85:Q90)</f>
        <v>0</v>
      </c>
      <c r="R84" s="233"/>
      <c r="S84" s="233"/>
      <c r="T84" s="234"/>
      <c r="U84" s="228"/>
      <c r="V84" s="228">
        <f>SUM(V85:V90)</f>
        <v>8.6300000000000008</v>
      </c>
      <c r="W84" s="228"/>
      <c r="X84" s="228"/>
      <c r="AG84" t="s">
        <v>117</v>
      </c>
    </row>
    <row r="85" spans="1:60" outlineLevel="1" x14ac:dyDescent="0.2">
      <c r="A85" s="244">
        <v>43</v>
      </c>
      <c r="B85" s="245" t="s">
        <v>246</v>
      </c>
      <c r="C85" s="256" t="s">
        <v>247</v>
      </c>
      <c r="D85" s="246" t="s">
        <v>179</v>
      </c>
      <c r="E85" s="247">
        <v>5.4</v>
      </c>
      <c r="F85" s="248"/>
      <c r="G85" s="249">
        <f>ROUND(E85*F85,2)</f>
        <v>0</v>
      </c>
      <c r="H85" s="248"/>
      <c r="I85" s="249">
        <f>ROUND(E85*H85,2)</f>
        <v>0</v>
      </c>
      <c r="J85" s="248"/>
      <c r="K85" s="249">
        <f>ROUND(E85*J85,2)</f>
        <v>0</v>
      </c>
      <c r="L85" s="249">
        <v>21</v>
      </c>
      <c r="M85" s="249">
        <f>G85*(1+L85/100)</f>
        <v>0</v>
      </c>
      <c r="N85" s="249">
        <v>0</v>
      </c>
      <c r="O85" s="249">
        <f>ROUND(E85*N85,2)</f>
        <v>0</v>
      </c>
      <c r="P85" s="249">
        <v>0</v>
      </c>
      <c r="Q85" s="249">
        <f>ROUND(E85*P85,2)</f>
        <v>0</v>
      </c>
      <c r="R85" s="249" t="s">
        <v>248</v>
      </c>
      <c r="S85" s="249" t="s">
        <v>122</v>
      </c>
      <c r="T85" s="250" t="s">
        <v>122</v>
      </c>
      <c r="U85" s="225">
        <v>0.49</v>
      </c>
      <c r="V85" s="225">
        <f>ROUND(E85*U85,2)</f>
        <v>2.65</v>
      </c>
      <c r="W85" s="225"/>
      <c r="X85" s="225" t="s">
        <v>123</v>
      </c>
      <c r="Y85" s="216"/>
      <c r="Z85" s="216"/>
      <c r="AA85" s="216"/>
      <c r="AB85" s="216"/>
      <c r="AC85" s="216"/>
      <c r="AD85" s="216"/>
      <c r="AE85" s="216"/>
      <c r="AF85" s="216"/>
      <c r="AG85" s="216" t="s">
        <v>249</v>
      </c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</row>
    <row r="86" spans="1:60" outlineLevel="1" x14ac:dyDescent="0.2">
      <c r="A86" s="244">
        <v>44</v>
      </c>
      <c r="B86" s="245" t="s">
        <v>250</v>
      </c>
      <c r="C86" s="256" t="s">
        <v>251</v>
      </c>
      <c r="D86" s="246" t="s">
        <v>179</v>
      </c>
      <c r="E86" s="247">
        <v>102.6</v>
      </c>
      <c r="F86" s="248"/>
      <c r="G86" s="249">
        <f>ROUND(E86*F86,2)</f>
        <v>0</v>
      </c>
      <c r="H86" s="248"/>
      <c r="I86" s="249">
        <f>ROUND(E86*H86,2)</f>
        <v>0</v>
      </c>
      <c r="J86" s="248"/>
      <c r="K86" s="249">
        <f>ROUND(E86*J86,2)</f>
        <v>0</v>
      </c>
      <c r="L86" s="249">
        <v>21</v>
      </c>
      <c r="M86" s="249">
        <f>G86*(1+L86/100)</f>
        <v>0</v>
      </c>
      <c r="N86" s="249">
        <v>0</v>
      </c>
      <c r="O86" s="249">
        <f>ROUND(E86*N86,2)</f>
        <v>0</v>
      </c>
      <c r="P86" s="249">
        <v>0</v>
      </c>
      <c r="Q86" s="249">
        <f>ROUND(E86*P86,2)</f>
        <v>0</v>
      </c>
      <c r="R86" s="249" t="s">
        <v>248</v>
      </c>
      <c r="S86" s="249" t="s">
        <v>122</v>
      </c>
      <c r="T86" s="250" t="s">
        <v>122</v>
      </c>
      <c r="U86" s="225">
        <v>0</v>
      </c>
      <c r="V86" s="225">
        <f>ROUND(E86*U86,2)</f>
        <v>0</v>
      </c>
      <c r="W86" s="225"/>
      <c r="X86" s="225" t="s">
        <v>123</v>
      </c>
      <c r="Y86" s="216"/>
      <c r="Z86" s="216"/>
      <c r="AA86" s="216"/>
      <c r="AB86" s="216"/>
      <c r="AC86" s="216"/>
      <c r="AD86" s="216"/>
      <c r="AE86" s="216"/>
      <c r="AF86" s="216"/>
      <c r="AG86" s="216" t="s">
        <v>249</v>
      </c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</row>
    <row r="87" spans="1:60" outlineLevel="1" x14ac:dyDescent="0.2">
      <c r="A87" s="244">
        <v>45</v>
      </c>
      <c r="B87" s="245" t="s">
        <v>252</v>
      </c>
      <c r="C87" s="256" t="s">
        <v>253</v>
      </c>
      <c r="D87" s="246" t="s">
        <v>179</v>
      </c>
      <c r="E87" s="247">
        <v>5.4</v>
      </c>
      <c r="F87" s="248"/>
      <c r="G87" s="249">
        <f>ROUND(E87*F87,2)</f>
        <v>0</v>
      </c>
      <c r="H87" s="248"/>
      <c r="I87" s="249">
        <f>ROUND(E87*H87,2)</f>
        <v>0</v>
      </c>
      <c r="J87" s="248"/>
      <c r="K87" s="249">
        <f>ROUND(E87*J87,2)</f>
        <v>0</v>
      </c>
      <c r="L87" s="249">
        <v>21</v>
      </c>
      <c r="M87" s="249">
        <f>G87*(1+L87/100)</f>
        <v>0</v>
      </c>
      <c r="N87" s="249">
        <v>0</v>
      </c>
      <c r="O87" s="249">
        <f>ROUND(E87*N87,2)</f>
        <v>0</v>
      </c>
      <c r="P87" s="249">
        <v>0</v>
      </c>
      <c r="Q87" s="249">
        <f>ROUND(E87*P87,2)</f>
        <v>0</v>
      </c>
      <c r="R87" s="249" t="s">
        <v>248</v>
      </c>
      <c r="S87" s="249" t="s">
        <v>122</v>
      </c>
      <c r="T87" s="250" t="s">
        <v>122</v>
      </c>
      <c r="U87" s="225">
        <v>0.94199999999999995</v>
      </c>
      <c r="V87" s="225">
        <f>ROUND(E87*U87,2)</f>
        <v>5.09</v>
      </c>
      <c r="W87" s="225"/>
      <c r="X87" s="225" t="s">
        <v>123</v>
      </c>
      <c r="Y87" s="216"/>
      <c r="Z87" s="216"/>
      <c r="AA87" s="216"/>
      <c r="AB87" s="216"/>
      <c r="AC87" s="216"/>
      <c r="AD87" s="216"/>
      <c r="AE87" s="216"/>
      <c r="AF87" s="216"/>
      <c r="AG87" s="216" t="s">
        <v>249</v>
      </c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</row>
    <row r="88" spans="1:60" outlineLevel="1" x14ac:dyDescent="0.2">
      <c r="A88" s="235">
        <v>46</v>
      </c>
      <c r="B88" s="236" t="s">
        <v>254</v>
      </c>
      <c r="C88" s="253" t="s">
        <v>255</v>
      </c>
      <c r="D88" s="237" t="s">
        <v>179</v>
      </c>
      <c r="E88" s="238">
        <v>5.4</v>
      </c>
      <c r="F88" s="239"/>
      <c r="G88" s="240">
        <f>ROUND(E88*F88,2)</f>
        <v>0</v>
      </c>
      <c r="H88" s="239"/>
      <c r="I88" s="240">
        <f>ROUND(E88*H88,2)</f>
        <v>0</v>
      </c>
      <c r="J88" s="239"/>
      <c r="K88" s="240">
        <f>ROUND(E88*J88,2)</f>
        <v>0</v>
      </c>
      <c r="L88" s="240">
        <v>21</v>
      </c>
      <c r="M88" s="240">
        <f>G88*(1+L88/100)</f>
        <v>0</v>
      </c>
      <c r="N88" s="240">
        <v>0</v>
      </c>
      <c r="O88" s="240">
        <f>ROUND(E88*N88,2)</f>
        <v>0</v>
      </c>
      <c r="P88" s="240">
        <v>0</v>
      </c>
      <c r="Q88" s="240">
        <f>ROUND(E88*P88,2)</f>
        <v>0</v>
      </c>
      <c r="R88" s="240" t="s">
        <v>256</v>
      </c>
      <c r="S88" s="240" t="s">
        <v>122</v>
      </c>
      <c r="T88" s="241" t="s">
        <v>122</v>
      </c>
      <c r="U88" s="225">
        <v>0.16400000000000001</v>
      </c>
      <c r="V88" s="225">
        <f>ROUND(E88*U88,2)</f>
        <v>0.89</v>
      </c>
      <c r="W88" s="225"/>
      <c r="X88" s="225" t="s">
        <v>123</v>
      </c>
      <c r="Y88" s="216"/>
      <c r="Z88" s="216"/>
      <c r="AA88" s="216"/>
      <c r="AB88" s="216"/>
      <c r="AC88" s="216"/>
      <c r="AD88" s="216"/>
      <c r="AE88" s="216"/>
      <c r="AF88" s="216"/>
      <c r="AG88" s="216" t="s">
        <v>249</v>
      </c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</row>
    <row r="89" spans="1:60" ht="22.5" outlineLevel="1" x14ac:dyDescent="0.2">
      <c r="A89" s="223"/>
      <c r="B89" s="224"/>
      <c r="C89" s="254" t="s">
        <v>257</v>
      </c>
      <c r="D89" s="243"/>
      <c r="E89" s="243"/>
      <c r="F89" s="243"/>
      <c r="G89" s="243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16"/>
      <c r="Z89" s="216"/>
      <c r="AA89" s="216"/>
      <c r="AB89" s="216"/>
      <c r="AC89" s="216"/>
      <c r="AD89" s="216"/>
      <c r="AE89" s="216"/>
      <c r="AF89" s="216"/>
      <c r="AG89" s="216" t="s">
        <v>126</v>
      </c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42" t="str">
        <f>C89</f>
        <v>se složením a hrubým urovnáním nebo s přeložením na jiný dopravní prostředek kromě lodi, vč. příplatku za každých dalších i započatých 1000 m přes 1000 m,</v>
      </c>
      <c r="BB89" s="216"/>
      <c r="BC89" s="216"/>
      <c r="BD89" s="216"/>
      <c r="BE89" s="216"/>
      <c r="BF89" s="216"/>
      <c r="BG89" s="216"/>
      <c r="BH89" s="216"/>
    </row>
    <row r="90" spans="1:60" outlineLevel="1" x14ac:dyDescent="0.2">
      <c r="A90" s="244">
        <v>47</v>
      </c>
      <c r="B90" s="245" t="s">
        <v>258</v>
      </c>
      <c r="C90" s="256" t="s">
        <v>259</v>
      </c>
      <c r="D90" s="246" t="s">
        <v>179</v>
      </c>
      <c r="E90" s="247">
        <v>5.4</v>
      </c>
      <c r="F90" s="248"/>
      <c r="G90" s="249">
        <f>ROUND(E90*F90,2)</f>
        <v>0</v>
      </c>
      <c r="H90" s="248"/>
      <c r="I90" s="249">
        <f>ROUND(E90*H90,2)</f>
        <v>0</v>
      </c>
      <c r="J90" s="248"/>
      <c r="K90" s="249">
        <f>ROUND(E90*J90,2)</f>
        <v>0</v>
      </c>
      <c r="L90" s="249">
        <v>21</v>
      </c>
      <c r="M90" s="249">
        <f>G90*(1+L90/100)</f>
        <v>0</v>
      </c>
      <c r="N90" s="249">
        <v>0</v>
      </c>
      <c r="O90" s="249">
        <f>ROUND(E90*N90,2)</f>
        <v>0</v>
      </c>
      <c r="P90" s="249">
        <v>0</v>
      </c>
      <c r="Q90" s="249">
        <f>ROUND(E90*P90,2)</f>
        <v>0</v>
      </c>
      <c r="R90" s="249" t="s">
        <v>248</v>
      </c>
      <c r="S90" s="249" t="s">
        <v>122</v>
      </c>
      <c r="T90" s="250" t="s">
        <v>122</v>
      </c>
      <c r="U90" s="225">
        <v>0</v>
      </c>
      <c r="V90" s="225">
        <f>ROUND(E90*U90,2)</f>
        <v>0</v>
      </c>
      <c r="W90" s="225"/>
      <c r="X90" s="225" t="s">
        <v>123</v>
      </c>
      <c r="Y90" s="216"/>
      <c r="Z90" s="216"/>
      <c r="AA90" s="216"/>
      <c r="AB90" s="216"/>
      <c r="AC90" s="216"/>
      <c r="AD90" s="216"/>
      <c r="AE90" s="216"/>
      <c r="AF90" s="216"/>
      <c r="AG90" s="216" t="s">
        <v>249</v>
      </c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</row>
    <row r="91" spans="1:60" x14ac:dyDescent="0.2">
      <c r="A91" s="229" t="s">
        <v>116</v>
      </c>
      <c r="B91" s="230" t="s">
        <v>88</v>
      </c>
      <c r="C91" s="252" t="s">
        <v>27</v>
      </c>
      <c r="D91" s="231"/>
      <c r="E91" s="232"/>
      <c r="F91" s="233"/>
      <c r="G91" s="233">
        <f>SUMIF(AG92:AG99,"&lt;&gt;NOR",G92:G99)</f>
        <v>0</v>
      </c>
      <c r="H91" s="233"/>
      <c r="I91" s="233">
        <f>SUM(I92:I99)</f>
        <v>0</v>
      </c>
      <c r="J91" s="233"/>
      <c r="K91" s="233">
        <f>SUM(K92:K99)</f>
        <v>0</v>
      </c>
      <c r="L91" s="233"/>
      <c r="M91" s="233">
        <f>SUM(M92:M99)</f>
        <v>0</v>
      </c>
      <c r="N91" s="233"/>
      <c r="O91" s="233">
        <f>SUM(O92:O99)</f>
        <v>0</v>
      </c>
      <c r="P91" s="233"/>
      <c r="Q91" s="233">
        <f>SUM(Q92:Q99)</f>
        <v>0</v>
      </c>
      <c r="R91" s="233"/>
      <c r="S91" s="233"/>
      <c r="T91" s="234"/>
      <c r="U91" s="228"/>
      <c r="V91" s="228">
        <f>SUM(V92:V99)</f>
        <v>0</v>
      </c>
      <c r="W91" s="228"/>
      <c r="X91" s="228"/>
      <c r="AG91" t="s">
        <v>117</v>
      </c>
    </row>
    <row r="92" spans="1:60" outlineLevel="1" x14ac:dyDescent="0.2">
      <c r="A92" s="244">
        <v>48</v>
      </c>
      <c r="B92" s="245" t="s">
        <v>260</v>
      </c>
      <c r="C92" s="256" t="s">
        <v>261</v>
      </c>
      <c r="D92" s="246" t="s">
        <v>262</v>
      </c>
      <c r="E92" s="247">
        <v>1</v>
      </c>
      <c r="F92" s="248"/>
      <c r="G92" s="249">
        <f>ROUND(E92*F92,2)</f>
        <v>0</v>
      </c>
      <c r="H92" s="248"/>
      <c r="I92" s="249">
        <f>ROUND(E92*H92,2)</f>
        <v>0</v>
      </c>
      <c r="J92" s="248"/>
      <c r="K92" s="249">
        <f>ROUND(E92*J92,2)</f>
        <v>0</v>
      </c>
      <c r="L92" s="249">
        <v>21</v>
      </c>
      <c r="M92" s="249">
        <f>G92*(1+L92/100)</f>
        <v>0</v>
      </c>
      <c r="N92" s="249">
        <v>0</v>
      </c>
      <c r="O92" s="249">
        <f>ROUND(E92*N92,2)</f>
        <v>0</v>
      </c>
      <c r="P92" s="249">
        <v>0</v>
      </c>
      <c r="Q92" s="249">
        <f>ROUND(E92*P92,2)</f>
        <v>0</v>
      </c>
      <c r="R92" s="249"/>
      <c r="S92" s="249" t="s">
        <v>166</v>
      </c>
      <c r="T92" s="250" t="s">
        <v>131</v>
      </c>
      <c r="U92" s="225">
        <v>0</v>
      </c>
      <c r="V92" s="225">
        <f>ROUND(E92*U92,2)</f>
        <v>0</v>
      </c>
      <c r="W92" s="225"/>
      <c r="X92" s="225" t="s">
        <v>263</v>
      </c>
      <c r="Y92" s="216"/>
      <c r="Z92" s="216"/>
      <c r="AA92" s="216"/>
      <c r="AB92" s="216"/>
      <c r="AC92" s="216"/>
      <c r="AD92" s="216"/>
      <c r="AE92" s="216"/>
      <c r="AF92" s="216"/>
      <c r="AG92" s="216" t="s">
        <v>264</v>
      </c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</row>
    <row r="93" spans="1:60" outlineLevel="1" x14ac:dyDescent="0.2">
      <c r="A93" s="244">
        <v>49</v>
      </c>
      <c r="B93" s="245" t="s">
        <v>265</v>
      </c>
      <c r="C93" s="256" t="s">
        <v>266</v>
      </c>
      <c r="D93" s="246" t="s">
        <v>262</v>
      </c>
      <c r="E93" s="247">
        <v>1</v>
      </c>
      <c r="F93" s="248"/>
      <c r="G93" s="249">
        <f>ROUND(E93*F93,2)</f>
        <v>0</v>
      </c>
      <c r="H93" s="248"/>
      <c r="I93" s="249">
        <f>ROUND(E93*H93,2)</f>
        <v>0</v>
      </c>
      <c r="J93" s="248"/>
      <c r="K93" s="249">
        <f>ROUND(E93*J93,2)</f>
        <v>0</v>
      </c>
      <c r="L93" s="249">
        <v>21</v>
      </c>
      <c r="M93" s="249">
        <f>G93*(1+L93/100)</f>
        <v>0</v>
      </c>
      <c r="N93" s="249">
        <v>0</v>
      </c>
      <c r="O93" s="249">
        <f>ROUND(E93*N93,2)</f>
        <v>0</v>
      </c>
      <c r="P93" s="249">
        <v>0</v>
      </c>
      <c r="Q93" s="249">
        <f>ROUND(E93*P93,2)</f>
        <v>0</v>
      </c>
      <c r="R93" s="249"/>
      <c r="S93" s="249" t="s">
        <v>166</v>
      </c>
      <c r="T93" s="250" t="s">
        <v>131</v>
      </c>
      <c r="U93" s="225">
        <v>0</v>
      </c>
      <c r="V93" s="225">
        <f>ROUND(E93*U93,2)</f>
        <v>0</v>
      </c>
      <c r="W93" s="225"/>
      <c r="X93" s="225" t="s">
        <v>263</v>
      </c>
      <c r="Y93" s="216"/>
      <c r="Z93" s="216"/>
      <c r="AA93" s="216"/>
      <c r="AB93" s="216"/>
      <c r="AC93" s="216"/>
      <c r="AD93" s="216"/>
      <c r="AE93" s="216"/>
      <c r="AF93" s="216"/>
      <c r="AG93" s="216" t="s">
        <v>264</v>
      </c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</row>
    <row r="94" spans="1:60" outlineLevel="1" x14ac:dyDescent="0.2">
      <c r="A94" s="244">
        <v>50</v>
      </c>
      <c r="B94" s="245" t="s">
        <v>267</v>
      </c>
      <c r="C94" s="256" t="s">
        <v>268</v>
      </c>
      <c r="D94" s="246" t="s">
        <v>262</v>
      </c>
      <c r="E94" s="247">
        <v>1</v>
      </c>
      <c r="F94" s="248"/>
      <c r="G94" s="249">
        <f>ROUND(E94*F94,2)</f>
        <v>0</v>
      </c>
      <c r="H94" s="248"/>
      <c r="I94" s="249">
        <f>ROUND(E94*H94,2)</f>
        <v>0</v>
      </c>
      <c r="J94" s="248"/>
      <c r="K94" s="249">
        <f>ROUND(E94*J94,2)</f>
        <v>0</v>
      </c>
      <c r="L94" s="249">
        <v>21</v>
      </c>
      <c r="M94" s="249">
        <f>G94*(1+L94/100)</f>
        <v>0</v>
      </c>
      <c r="N94" s="249">
        <v>0</v>
      </c>
      <c r="O94" s="249">
        <f>ROUND(E94*N94,2)</f>
        <v>0</v>
      </c>
      <c r="P94" s="249">
        <v>0</v>
      </c>
      <c r="Q94" s="249">
        <f>ROUND(E94*P94,2)</f>
        <v>0</v>
      </c>
      <c r="R94" s="249"/>
      <c r="S94" s="249" t="s">
        <v>166</v>
      </c>
      <c r="T94" s="250" t="s">
        <v>131</v>
      </c>
      <c r="U94" s="225">
        <v>0</v>
      </c>
      <c r="V94" s="225">
        <f>ROUND(E94*U94,2)</f>
        <v>0</v>
      </c>
      <c r="W94" s="225"/>
      <c r="X94" s="225" t="s">
        <v>263</v>
      </c>
      <c r="Y94" s="216"/>
      <c r="Z94" s="216"/>
      <c r="AA94" s="216"/>
      <c r="AB94" s="216"/>
      <c r="AC94" s="216"/>
      <c r="AD94" s="216"/>
      <c r="AE94" s="216"/>
      <c r="AF94" s="216"/>
      <c r="AG94" s="216" t="s">
        <v>264</v>
      </c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</row>
    <row r="95" spans="1:60" outlineLevel="1" x14ac:dyDescent="0.2">
      <c r="A95" s="244">
        <v>51</v>
      </c>
      <c r="B95" s="245" t="s">
        <v>269</v>
      </c>
      <c r="C95" s="256" t="s">
        <v>270</v>
      </c>
      <c r="D95" s="246" t="s">
        <v>0</v>
      </c>
      <c r="E95" s="247">
        <v>1</v>
      </c>
      <c r="F95" s="248"/>
      <c r="G95" s="249">
        <f>ROUND(E95*F95,2)</f>
        <v>0</v>
      </c>
      <c r="H95" s="248"/>
      <c r="I95" s="249">
        <f>ROUND(E95*H95,2)</f>
        <v>0</v>
      </c>
      <c r="J95" s="248"/>
      <c r="K95" s="249">
        <f>ROUND(E95*J95,2)</f>
        <v>0</v>
      </c>
      <c r="L95" s="249">
        <v>21</v>
      </c>
      <c r="M95" s="249">
        <f>G95*(1+L95/100)</f>
        <v>0</v>
      </c>
      <c r="N95" s="249">
        <v>0</v>
      </c>
      <c r="O95" s="249">
        <f>ROUND(E95*N95,2)</f>
        <v>0</v>
      </c>
      <c r="P95" s="249">
        <v>0</v>
      </c>
      <c r="Q95" s="249">
        <f>ROUND(E95*P95,2)</f>
        <v>0</v>
      </c>
      <c r="R95" s="249"/>
      <c r="S95" s="249" t="s">
        <v>166</v>
      </c>
      <c r="T95" s="250" t="s">
        <v>131</v>
      </c>
      <c r="U95" s="225">
        <v>0</v>
      </c>
      <c r="V95" s="225">
        <f>ROUND(E95*U95,2)</f>
        <v>0</v>
      </c>
      <c r="W95" s="225"/>
      <c r="X95" s="225" t="s">
        <v>263</v>
      </c>
      <c r="Y95" s="216"/>
      <c r="Z95" s="216"/>
      <c r="AA95" s="216"/>
      <c r="AB95" s="216"/>
      <c r="AC95" s="216"/>
      <c r="AD95" s="216"/>
      <c r="AE95" s="216"/>
      <c r="AF95" s="216"/>
      <c r="AG95" s="216" t="s">
        <v>264</v>
      </c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</row>
    <row r="96" spans="1:60" outlineLevel="1" x14ac:dyDescent="0.2">
      <c r="A96" s="244">
        <v>52</v>
      </c>
      <c r="B96" s="245" t="s">
        <v>271</v>
      </c>
      <c r="C96" s="256" t="s">
        <v>272</v>
      </c>
      <c r="D96" s="246" t="s">
        <v>0</v>
      </c>
      <c r="E96" s="247">
        <v>1</v>
      </c>
      <c r="F96" s="248"/>
      <c r="G96" s="249">
        <f>ROUND(E96*F96,2)</f>
        <v>0</v>
      </c>
      <c r="H96" s="248"/>
      <c r="I96" s="249">
        <f>ROUND(E96*H96,2)</f>
        <v>0</v>
      </c>
      <c r="J96" s="248"/>
      <c r="K96" s="249">
        <f>ROUND(E96*J96,2)</f>
        <v>0</v>
      </c>
      <c r="L96" s="249">
        <v>21</v>
      </c>
      <c r="M96" s="249">
        <f>G96*(1+L96/100)</f>
        <v>0</v>
      </c>
      <c r="N96" s="249">
        <v>0</v>
      </c>
      <c r="O96" s="249">
        <f>ROUND(E96*N96,2)</f>
        <v>0</v>
      </c>
      <c r="P96" s="249">
        <v>0</v>
      </c>
      <c r="Q96" s="249">
        <f>ROUND(E96*P96,2)</f>
        <v>0</v>
      </c>
      <c r="R96" s="249"/>
      <c r="S96" s="249" t="s">
        <v>122</v>
      </c>
      <c r="T96" s="250" t="s">
        <v>131</v>
      </c>
      <c r="U96" s="225">
        <v>0</v>
      </c>
      <c r="V96" s="225">
        <f>ROUND(E96*U96,2)</f>
        <v>0</v>
      </c>
      <c r="W96" s="225"/>
      <c r="X96" s="225" t="s">
        <v>263</v>
      </c>
      <c r="Y96" s="216"/>
      <c r="Z96" s="216"/>
      <c r="AA96" s="216"/>
      <c r="AB96" s="216"/>
      <c r="AC96" s="216"/>
      <c r="AD96" s="216"/>
      <c r="AE96" s="216"/>
      <c r="AF96" s="216"/>
      <c r="AG96" s="216" t="s">
        <v>264</v>
      </c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</row>
    <row r="97" spans="1:60" outlineLevel="1" x14ac:dyDescent="0.2">
      <c r="A97" s="244">
        <v>53</v>
      </c>
      <c r="B97" s="245" t="s">
        <v>273</v>
      </c>
      <c r="C97" s="256" t="s">
        <v>274</v>
      </c>
      <c r="D97" s="246" t="s">
        <v>262</v>
      </c>
      <c r="E97" s="247">
        <v>1</v>
      </c>
      <c r="F97" s="248"/>
      <c r="G97" s="249">
        <f>ROUND(E97*F97,2)</f>
        <v>0</v>
      </c>
      <c r="H97" s="248"/>
      <c r="I97" s="249">
        <f>ROUND(E97*H97,2)</f>
        <v>0</v>
      </c>
      <c r="J97" s="248"/>
      <c r="K97" s="249">
        <f>ROUND(E97*J97,2)</f>
        <v>0</v>
      </c>
      <c r="L97" s="249">
        <v>21</v>
      </c>
      <c r="M97" s="249">
        <f>G97*(1+L97/100)</f>
        <v>0</v>
      </c>
      <c r="N97" s="249">
        <v>0</v>
      </c>
      <c r="O97" s="249">
        <f>ROUND(E97*N97,2)</f>
        <v>0</v>
      </c>
      <c r="P97" s="249">
        <v>0</v>
      </c>
      <c r="Q97" s="249">
        <f>ROUND(E97*P97,2)</f>
        <v>0</v>
      </c>
      <c r="R97" s="249"/>
      <c r="S97" s="249" t="s">
        <v>166</v>
      </c>
      <c r="T97" s="250" t="s">
        <v>131</v>
      </c>
      <c r="U97" s="225">
        <v>0</v>
      </c>
      <c r="V97" s="225">
        <f>ROUND(E97*U97,2)</f>
        <v>0</v>
      </c>
      <c r="W97" s="225"/>
      <c r="X97" s="225" t="s">
        <v>263</v>
      </c>
      <c r="Y97" s="216"/>
      <c r="Z97" s="216"/>
      <c r="AA97" s="216"/>
      <c r="AB97" s="216"/>
      <c r="AC97" s="216"/>
      <c r="AD97" s="216"/>
      <c r="AE97" s="216"/>
      <c r="AF97" s="216"/>
      <c r="AG97" s="216" t="s">
        <v>264</v>
      </c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</row>
    <row r="98" spans="1:60" outlineLevel="1" x14ac:dyDescent="0.2">
      <c r="A98" s="244">
        <v>54</v>
      </c>
      <c r="B98" s="245" t="s">
        <v>275</v>
      </c>
      <c r="C98" s="256" t="s">
        <v>276</v>
      </c>
      <c r="D98" s="246" t="s">
        <v>0</v>
      </c>
      <c r="E98" s="247">
        <v>1</v>
      </c>
      <c r="F98" s="248"/>
      <c r="G98" s="249">
        <f>ROUND(E98*F98,2)</f>
        <v>0</v>
      </c>
      <c r="H98" s="248"/>
      <c r="I98" s="249">
        <f>ROUND(E98*H98,2)</f>
        <v>0</v>
      </c>
      <c r="J98" s="248"/>
      <c r="K98" s="249">
        <f>ROUND(E98*J98,2)</f>
        <v>0</v>
      </c>
      <c r="L98" s="249">
        <v>21</v>
      </c>
      <c r="M98" s="249">
        <f>G98*(1+L98/100)</f>
        <v>0</v>
      </c>
      <c r="N98" s="249">
        <v>0</v>
      </c>
      <c r="O98" s="249">
        <f>ROUND(E98*N98,2)</f>
        <v>0</v>
      </c>
      <c r="P98" s="249">
        <v>0</v>
      </c>
      <c r="Q98" s="249">
        <f>ROUND(E98*P98,2)</f>
        <v>0</v>
      </c>
      <c r="R98" s="249"/>
      <c r="S98" s="249" t="s">
        <v>166</v>
      </c>
      <c r="T98" s="250" t="s">
        <v>131</v>
      </c>
      <c r="U98" s="225">
        <v>0</v>
      </c>
      <c r="V98" s="225">
        <f>ROUND(E98*U98,2)</f>
        <v>0</v>
      </c>
      <c r="W98" s="225"/>
      <c r="X98" s="225" t="s">
        <v>263</v>
      </c>
      <c r="Y98" s="216"/>
      <c r="Z98" s="216"/>
      <c r="AA98" s="216"/>
      <c r="AB98" s="216"/>
      <c r="AC98" s="216"/>
      <c r="AD98" s="216"/>
      <c r="AE98" s="216"/>
      <c r="AF98" s="216"/>
      <c r="AG98" s="216" t="s">
        <v>264</v>
      </c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</row>
    <row r="99" spans="1:60" outlineLevel="1" x14ac:dyDescent="0.2">
      <c r="A99" s="235">
        <v>55</v>
      </c>
      <c r="B99" s="236" t="s">
        <v>277</v>
      </c>
      <c r="C99" s="253" t="s">
        <v>278</v>
      </c>
      <c r="D99" s="237" t="s">
        <v>262</v>
      </c>
      <c r="E99" s="238">
        <v>1</v>
      </c>
      <c r="F99" s="239"/>
      <c r="G99" s="240">
        <f>ROUND(E99*F99,2)</f>
        <v>0</v>
      </c>
      <c r="H99" s="239"/>
      <c r="I99" s="240">
        <f>ROUND(E99*H99,2)</f>
        <v>0</v>
      </c>
      <c r="J99" s="239"/>
      <c r="K99" s="240">
        <f>ROUND(E99*J99,2)</f>
        <v>0</v>
      </c>
      <c r="L99" s="240">
        <v>21</v>
      </c>
      <c r="M99" s="240">
        <f>G99*(1+L99/100)</f>
        <v>0</v>
      </c>
      <c r="N99" s="240">
        <v>0</v>
      </c>
      <c r="O99" s="240">
        <f>ROUND(E99*N99,2)</f>
        <v>0</v>
      </c>
      <c r="P99" s="240">
        <v>0</v>
      </c>
      <c r="Q99" s="240">
        <f>ROUND(E99*P99,2)</f>
        <v>0</v>
      </c>
      <c r="R99" s="240"/>
      <c r="S99" s="240" t="s">
        <v>166</v>
      </c>
      <c r="T99" s="241" t="s">
        <v>131</v>
      </c>
      <c r="U99" s="225">
        <v>0</v>
      </c>
      <c r="V99" s="225">
        <f>ROUND(E99*U99,2)</f>
        <v>0</v>
      </c>
      <c r="W99" s="225"/>
      <c r="X99" s="225" t="s">
        <v>263</v>
      </c>
      <c r="Y99" s="216"/>
      <c r="Z99" s="216"/>
      <c r="AA99" s="216"/>
      <c r="AB99" s="216"/>
      <c r="AC99" s="216"/>
      <c r="AD99" s="216"/>
      <c r="AE99" s="216"/>
      <c r="AF99" s="216"/>
      <c r="AG99" s="216" t="s">
        <v>264</v>
      </c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</row>
    <row r="100" spans="1:60" x14ac:dyDescent="0.2">
      <c r="A100" s="3"/>
      <c r="B100" s="4"/>
      <c r="C100" s="257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E100">
        <v>15</v>
      </c>
      <c r="AF100">
        <v>21</v>
      </c>
      <c r="AG100" t="s">
        <v>103</v>
      </c>
    </row>
    <row r="101" spans="1:60" x14ac:dyDescent="0.2">
      <c r="A101" s="219"/>
      <c r="B101" s="220" t="s">
        <v>29</v>
      </c>
      <c r="C101" s="258"/>
      <c r="D101" s="221"/>
      <c r="E101" s="222"/>
      <c r="F101" s="222"/>
      <c r="G101" s="251">
        <f>G8+G43+G45+G47+G51+G59+G62+G67+G70+G84+G91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f>SUMIF(L7:L99,AE100,G7:G99)</f>
        <v>0</v>
      </c>
      <c r="AF101">
        <f>SUMIF(L7:L99,AF100,G7:G99)</f>
        <v>0</v>
      </c>
      <c r="AG101" t="s">
        <v>279</v>
      </c>
    </row>
    <row r="102" spans="1:60" x14ac:dyDescent="0.2">
      <c r="C102" s="259"/>
      <c r="D102" s="10"/>
      <c r="AG102" t="s">
        <v>280</v>
      </c>
    </row>
    <row r="103" spans="1:60" x14ac:dyDescent="0.2">
      <c r="D103" s="10"/>
    </row>
    <row r="104" spans="1:60" x14ac:dyDescent="0.2">
      <c r="D104" s="10"/>
    </row>
    <row r="105" spans="1:60" x14ac:dyDescent="0.2">
      <c r="D105" s="10"/>
    </row>
    <row r="106" spans="1:60" x14ac:dyDescent="0.2">
      <c r="D106" s="10"/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/Fd3jLfCoHkaRcWwkM6GObYJcjVsJTgqM8vXhup3ZR8TnxEifyv2SlKLhNXHE/kecblUtllMKW19pJkm9o3Eg==" saltValue="B8HgZvIcjiiAXzslQM0glw==" spinCount="100000" sheet="1"/>
  <mergeCells count="21">
    <mergeCell ref="C69:G69"/>
    <mergeCell ref="C83:G83"/>
    <mergeCell ref="C89:G89"/>
    <mergeCell ref="C34:G34"/>
    <mergeCell ref="C38:G38"/>
    <mergeCell ref="C49:G49"/>
    <mergeCell ref="C55:G55"/>
    <mergeCell ref="C64:G64"/>
    <mergeCell ref="C66:G66"/>
    <mergeCell ref="C16:G16"/>
    <mergeCell ref="C19:G19"/>
    <mergeCell ref="C22:G22"/>
    <mergeCell ref="C25:G25"/>
    <mergeCell ref="C30:G30"/>
    <mergeCell ref="C32:G32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0001 18-11-10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'0001 18-11-10 Pol'!Názvy_tisku</vt:lpstr>
      <vt:lpstr>oadresa</vt:lpstr>
      <vt:lpstr>Stavba!Objednatel</vt:lpstr>
      <vt:lpstr>Stavba!Objekt</vt:lpstr>
      <vt:lpstr>'0001 18-11-10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Čapek</dc:creator>
  <cp:lastModifiedBy>Jiří Čapek</cp:lastModifiedBy>
  <cp:lastPrinted>2019-03-19T12:27:02Z</cp:lastPrinted>
  <dcterms:created xsi:type="dcterms:W3CDTF">2009-04-08T07:15:50Z</dcterms:created>
  <dcterms:modified xsi:type="dcterms:W3CDTF">2020-05-25T07:19:00Z</dcterms:modified>
</cp:coreProperties>
</file>