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585" windowHeight="481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<sst xmlns="http://schemas.openxmlformats.org/spreadsheetml/2006/main" count="149" uniqueCount="126">
  <si>
    <t>Druh příjmu</t>
  </si>
  <si>
    <t>Daňové příjmy:</t>
  </si>
  <si>
    <t>Sdílené daňové příjmy (předpoklad):</t>
  </si>
  <si>
    <t>daň z přidané hodnoty 20,59%</t>
  </si>
  <si>
    <t>Výlučné daňové příjmy:</t>
  </si>
  <si>
    <t>daň z nemovitostí</t>
  </si>
  <si>
    <t>Správní poplatky</t>
  </si>
  <si>
    <t>stavební povolení</t>
  </si>
  <si>
    <t>rybářské lístky</t>
  </si>
  <si>
    <t>matrika, občanské průkazy</t>
  </si>
  <si>
    <t>živnostenské listy</t>
  </si>
  <si>
    <t xml:space="preserve">tombola </t>
  </si>
  <si>
    <t>doprava</t>
  </si>
  <si>
    <t>VHP</t>
  </si>
  <si>
    <t>poplatek ze psů</t>
  </si>
  <si>
    <t>poplatek za rekr.pobyt</t>
  </si>
  <si>
    <t>poplatek za užív.veř.prostr.</t>
  </si>
  <si>
    <t>poplatek ze vstupného</t>
  </si>
  <si>
    <t>poplatek z ubytovacích kapacit</t>
  </si>
  <si>
    <t>poplatek za provozovaný VHP</t>
  </si>
  <si>
    <t>popl.za prov.syst.shrom.sběru  odp.</t>
  </si>
  <si>
    <t>Nedaňové příjmy:</t>
  </si>
  <si>
    <t>Příjmy z pronájmu majetku</t>
  </si>
  <si>
    <t>pozemky</t>
  </si>
  <si>
    <t xml:space="preserve">Přijaté sankční platby </t>
  </si>
  <si>
    <t>pokuty-výstavba</t>
  </si>
  <si>
    <t>pokuty-doprava</t>
  </si>
  <si>
    <t>pokuty-MP</t>
  </si>
  <si>
    <t>Přijmy z úroků a realizace finančního majetku</t>
  </si>
  <si>
    <t xml:space="preserve">úroky </t>
  </si>
  <si>
    <t xml:space="preserve">dotace SR - sociální dávky </t>
  </si>
  <si>
    <t>dotace SR - DD</t>
  </si>
  <si>
    <t>dotace SR - ÚSP</t>
  </si>
  <si>
    <t>dotace SR -  knihovna</t>
  </si>
  <si>
    <t>dotace obcí</t>
  </si>
  <si>
    <t>Vratky PO</t>
  </si>
  <si>
    <t>VHČ - bytové hospodářství</t>
  </si>
  <si>
    <t>nebytové prostory ostatní</t>
  </si>
  <si>
    <t xml:space="preserve">Přijaté pojistné náhrady </t>
  </si>
  <si>
    <t>dividendy Teplárna</t>
  </si>
  <si>
    <t>dividendy ČS</t>
  </si>
  <si>
    <t xml:space="preserve"> z toho:</t>
  </si>
  <si>
    <t>z toho:</t>
  </si>
  <si>
    <t>Pivovar</t>
  </si>
  <si>
    <t xml:space="preserve">dotace SR - státní správa </t>
  </si>
  <si>
    <t>Lesy - prodej dřevní hmoty</t>
  </si>
  <si>
    <t>TS - parkovací automaty</t>
  </si>
  <si>
    <t>TS - pískovna</t>
  </si>
  <si>
    <t>TS - nebyt. + popelové nádoby+zahrad.</t>
  </si>
  <si>
    <t>TS - vodohospodářský majetek</t>
  </si>
  <si>
    <t>pronájmy prostřednictvím zřízených PO</t>
  </si>
  <si>
    <t xml:space="preserve">dotace SR - školství        </t>
  </si>
  <si>
    <t>Schváleno</t>
  </si>
  <si>
    <t>Změny</t>
  </si>
  <si>
    <t>Upraveno</t>
  </si>
  <si>
    <t>Plnění v %</t>
  </si>
  <si>
    <t>pokuty-ostatní (správní,živnost.,ŽP)</t>
  </si>
  <si>
    <t>Ostatní daně a popl. z vybraných čin.,služeb</t>
  </si>
  <si>
    <t>příspěvek na parkovací místa</t>
  </si>
  <si>
    <t>kompenzace Písek</t>
  </si>
  <si>
    <t>prodej  předmětů MIC a publikací</t>
  </si>
  <si>
    <t>EkoKom</t>
  </si>
  <si>
    <t>MěKS - odvod části inv.fondu</t>
  </si>
  <si>
    <t>ZŠ Dukelská - odv.části inv.fondu</t>
  </si>
  <si>
    <t>ZŠ Povážská - odv.části inv.fondu</t>
  </si>
  <si>
    <t>ZŠ Poděbradova-odv.části inv.fondu</t>
  </si>
  <si>
    <t>MěÚSS - odvod části inv. fondu</t>
  </si>
  <si>
    <t>ostatní</t>
  </si>
  <si>
    <t>Ostatní příjmy - reklama, infosystém, nahodilé</t>
  </si>
  <si>
    <t>Přij. dotace, přísp. a granty ze SR,KÚ,NF,VHČ</t>
  </si>
  <si>
    <t>dotace SR - DD Lidická</t>
  </si>
  <si>
    <t>Skutečnost</t>
  </si>
  <si>
    <t>výtěžek z provozu VHP</t>
  </si>
  <si>
    <t>ostatní (znečisť. ovzduší, odnětí půdy)</t>
  </si>
  <si>
    <t>Celkové příjmy za rok 2006</t>
  </si>
  <si>
    <t>Vratky půjček z FRB</t>
  </si>
  <si>
    <t>Vratky sociálních půjček</t>
  </si>
  <si>
    <t>příjmy za zk. za řidičské oprávnění</t>
  </si>
  <si>
    <t>ostatní přijaté sankce</t>
  </si>
  <si>
    <t>sociální dávky - vratky</t>
  </si>
  <si>
    <t>směnky</t>
  </si>
  <si>
    <t>příspěvky obcí - projekty ŽP</t>
  </si>
  <si>
    <t>pronájem - reklamní plochy</t>
  </si>
  <si>
    <t>přijaté dary a příspěvky</t>
  </si>
  <si>
    <t>Doplatek dotace</t>
  </si>
  <si>
    <t>dotace SR - volby</t>
  </si>
  <si>
    <t>dotace SR - soc. prácní ochrana dětí</t>
  </si>
  <si>
    <t>dotace SR - st. spr. - doprava</t>
  </si>
  <si>
    <t>dotace SR - kultura (knihovna, MDF)</t>
  </si>
  <si>
    <t>dotace SR - lesy</t>
  </si>
  <si>
    <t>dotace SR - cest. doklady s biometr. prvky</t>
  </si>
  <si>
    <t>dotace SR - péče o krajinu</t>
  </si>
  <si>
    <t>dotace SR - st. spr. - živnost. úřady</t>
  </si>
  <si>
    <t>dotace KÚ - hasiči</t>
  </si>
  <si>
    <t>dotace KÚ -  využití v přísp. organ.</t>
  </si>
  <si>
    <t>ost. dotace a granty KÚ (ŽP, CR, sport)</t>
  </si>
  <si>
    <t>dotace SFRB - bytová výstavba</t>
  </si>
  <si>
    <t>dotace SFDI - cyklostezky, bezbar. město</t>
  </si>
  <si>
    <t>zpětná dotace SFŽP - Mlýnský náhon</t>
  </si>
  <si>
    <t>příspěvek ÚP</t>
  </si>
  <si>
    <t>dotace SR - přístavba MěÚ</t>
  </si>
  <si>
    <t xml:space="preserve">ost. inv. dotace a granty KÚ  </t>
  </si>
  <si>
    <t xml:space="preserve">dotace MV - MP - kamerový systém </t>
  </si>
  <si>
    <t xml:space="preserve">dotace SR + PHARE - Hrad - infrastr. CR  </t>
  </si>
  <si>
    <t>Kapitálové příjmy:</t>
  </si>
  <si>
    <t>dotace KÚ - Hrad - SROP</t>
  </si>
  <si>
    <t>prodej bytů</t>
  </si>
  <si>
    <t>prodej nebytových prostorů</t>
  </si>
  <si>
    <t>prodej pozemků</t>
  </si>
  <si>
    <t>příjmy z prodeje akcií</t>
  </si>
  <si>
    <t>prodej hmotného  majetku</t>
  </si>
  <si>
    <t>Rekapitulace</t>
  </si>
  <si>
    <t>Daňové příjmy</t>
  </si>
  <si>
    <t>Nedaňové příjmy</t>
  </si>
  <si>
    <t>Dotace, příspěvky</t>
  </si>
  <si>
    <t>Kapitálové příjmy</t>
  </si>
  <si>
    <t>Příjmy celkem</t>
  </si>
  <si>
    <t>II.  Příjmy</t>
  </si>
  <si>
    <t>Plnění rozpočtu příjmů za rok 2006  v tis. Kč</t>
  </si>
  <si>
    <t>DPFO závislá čin - 20,59% -dle velikosti obce</t>
  </si>
  <si>
    <t>DPFO závislá čin.- 1,5% dle počtu zaměstnanců</t>
  </si>
  <si>
    <t>DPFO z kapitálových výnosů - 20,59%</t>
  </si>
  <si>
    <t>DPPO -  20,59% (bez daně placené obcí)</t>
  </si>
  <si>
    <t>DPFO sam.výd.č. - 20,59%ze 60% celost.hr.výn.</t>
  </si>
  <si>
    <t>DPFO sam.výd.č. -30% ze záloh - dle trval. bydliště</t>
  </si>
  <si>
    <t>DPPO placená obcí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</si>
</sst>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_ ;\-#,##0.0\ 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"/>
      <name val="Arial CE"/>
      <family val="2"/>
    </font>
    <font>
      <sz val="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164" fontId="3" fillId="0" borderId="8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164" fontId="4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4" fillId="0" borderId="8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4" fillId="0" borderId="7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64" fontId="4" fillId="0" borderId="16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4" fillId="0" borderId="7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3" fontId="3" fillId="0" borderId="4" xfId="0" applyNumberFormat="1" applyFont="1" applyBorder="1" applyAlignment="1">
      <alignment/>
    </xf>
    <xf numFmtId="164" fontId="4" fillId="0" borderId="6" xfId="0" applyNumberFormat="1" applyFont="1" applyBorder="1" applyAlignment="1">
      <alignment/>
    </xf>
    <xf numFmtId="164" fontId="4" fillId="0" borderId="9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4" fillId="0" borderId="6" xfId="0" applyNumberFormat="1" applyFont="1" applyFill="1" applyBorder="1" applyAlignment="1">
      <alignment/>
    </xf>
    <xf numFmtId="164" fontId="3" fillId="0" borderId="8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3" fontId="3" fillId="0" borderId="6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" fillId="2" borderId="6" xfId="0" applyNumberFormat="1" applyFont="1" applyFill="1" applyBorder="1" applyAlignment="1">
      <alignment/>
    </xf>
    <xf numFmtId="164" fontId="3" fillId="2" borderId="8" xfId="0" applyNumberFormat="1" applyFont="1" applyFill="1" applyBorder="1" applyAlignment="1">
      <alignment/>
    </xf>
    <xf numFmtId="164" fontId="4" fillId="2" borderId="6" xfId="0" applyNumberFormat="1" applyFont="1" applyFill="1" applyBorder="1" applyAlignment="1">
      <alignment/>
    </xf>
    <xf numFmtId="164" fontId="4" fillId="2" borderId="8" xfId="0" applyNumberFormat="1" applyFont="1" applyFill="1" applyBorder="1" applyAlignment="1">
      <alignment/>
    </xf>
    <xf numFmtId="164" fontId="3" fillId="2" borderId="14" xfId="0" applyNumberFormat="1" applyFont="1" applyFill="1" applyBorder="1" applyAlignment="1">
      <alignment/>
    </xf>
    <xf numFmtId="164" fontId="3" fillId="2" borderId="16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/>
    </xf>
    <xf numFmtId="3" fontId="4" fillId="2" borderId="6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0" fontId="4" fillId="0" borderId="19" xfId="0" applyFont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164" fontId="5" fillId="3" borderId="1" xfId="0" applyNumberFormat="1" applyFont="1" applyFill="1" applyBorder="1" applyAlignment="1">
      <alignment/>
    </xf>
    <xf numFmtId="164" fontId="5" fillId="3" borderId="3" xfId="0" applyNumberFormat="1" applyFont="1" applyFill="1" applyBorder="1" applyAlignment="1">
      <alignment/>
    </xf>
    <xf numFmtId="0" fontId="3" fillId="3" borderId="1" xfId="0" applyFont="1" applyFill="1" applyBorder="1" applyAlignment="1">
      <alignment/>
    </xf>
    <xf numFmtId="164" fontId="3" fillId="3" borderId="3" xfId="0" applyNumberFormat="1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5" fillId="3" borderId="19" xfId="0" applyFont="1" applyFill="1" applyBorder="1" applyAlignment="1">
      <alignment/>
    </xf>
    <xf numFmtId="164" fontId="5" fillId="3" borderId="14" xfId="0" applyNumberFormat="1" applyFont="1" applyFill="1" applyBorder="1" applyAlignment="1">
      <alignment/>
    </xf>
    <xf numFmtId="164" fontId="5" fillId="3" borderId="16" xfId="0" applyNumberFormat="1" applyFont="1" applyFill="1" applyBorder="1" applyAlignment="1">
      <alignment/>
    </xf>
    <xf numFmtId="164" fontId="4" fillId="2" borderId="16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6" xfId="0" applyFont="1" applyBorder="1" applyAlignment="1">
      <alignment/>
    </xf>
    <xf numFmtId="166" fontId="4" fillId="2" borderId="17" xfId="0" applyNumberFormat="1" applyFont="1" applyFill="1" applyBorder="1" applyAlignment="1">
      <alignment/>
    </xf>
    <xf numFmtId="166" fontId="4" fillId="2" borderId="8" xfId="0" applyNumberFormat="1" applyFont="1" applyFill="1" applyBorder="1" applyAlignment="1">
      <alignment/>
    </xf>
    <xf numFmtId="166" fontId="4" fillId="2" borderId="16" xfId="0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Fill="1" applyBorder="1" applyAlignment="1">
      <alignment/>
    </xf>
    <xf numFmtId="164" fontId="4" fillId="2" borderId="18" xfId="0" applyNumberFormat="1" applyFont="1" applyFill="1" applyBorder="1" applyAlignment="1">
      <alignment/>
    </xf>
    <xf numFmtId="166" fontId="4" fillId="2" borderId="18" xfId="0" applyNumberFormat="1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164" fontId="7" fillId="3" borderId="3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16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64" fontId="1" fillId="0" borderId="3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0" fillId="0" borderId="8" xfId="0" applyBorder="1" applyAlignment="1">
      <alignment/>
    </xf>
    <xf numFmtId="0" fontId="1" fillId="0" borderId="3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'[1]List1'!$B$63</c:f>
              <c:strCache>
                <c:ptCount val="1"/>
                <c:pt idx="0">
                  <c:v>Rozpočet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'[1]List1'!$A$64:$A$67</c:f>
              <c:strCache>
                <c:ptCount val="4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Přijaté dotace</c:v>
                </c:pt>
              </c:strCache>
            </c:strRef>
          </c:cat>
          <c:val>
            <c:numRef>
              <c:f>'[1]List1'!$B$64:$B$67</c:f>
              <c:numCache>
                <c:ptCount val="4"/>
                <c:pt idx="0">
                  <c:v>263348.5</c:v>
                </c:pt>
                <c:pt idx="1">
                  <c:v>65437.2</c:v>
                </c:pt>
                <c:pt idx="2">
                  <c:v>30171.2</c:v>
                </c:pt>
                <c:pt idx="3">
                  <c:v>186268</c:v>
                </c:pt>
              </c:numCache>
            </c:numRef>
          </c:val>
        </c:ser>
        <c:ser>
          <c:idx val="1"/>
          <c:order val="1"/>
          <c:tx>
            <c:strRef>
              <c:f>'[1]List1'!$C$63</c:f>
              <c:strCache>
                <c:ptCount val="1"/>
                <c:pt idx="0">
                  <c:v>Skutečnost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'[1]List1'!$A$64:$A$67</c:f>
              <c:strCache>
                <c:ptCount val="4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Přijaté dotace</c:v>
                </c:pt>
              </c:strCache>
            </c:strRef>
          </c:cat>
          <c:val>
            <c:numRef>
              <c:f>'[1]List1'!$C$64:$C$67</c:f>
              <c:numCache>
                <c:ptCount val="4"/>
                <c:pt idx="0">
                  <c:v>272764.5</c:v>
                </c:pt>
                <c:pt idx="1">
                  <c:v>75734</c:v>
                </c:pt>
                <c:pt idx="2">
                  <c:v>31659</c:v>
                </c:pt>
                <c:pt idx="3">
                  <c:v>190657</c:v>
                </c:pt>
              </c:numCache>
            </c:numRef>
          </c:val>
        </c:ser>
        <c:axId val="45769155"/>
        <c:axId val="46922956"/>
      </c:barChart>
      <c:catAx>
        <c:axId val="45769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22956"/>
        <c:crosses val="autoZero"/>
        <c:auto val="1"/>
        <c:lblOffset val="100"/>
        <c:noMultiLvlLbl val="0"/>
      </c:catAx>
      <c:valAx>
        <c:axId val="469229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69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'[1]List1'!$B$63</c:f>
              <c:strCache>
                <c:ptCount val="1"/>
                <c:pt idx="0">
                  <c:v>Rozpočet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'[1]List1'!$A$64:$A$67</c:f>
              <c:strCache>
                <c:ptCount val="4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Přijaté dotace</c:v>
                </c:pt>
              </c:strCache>
            </c:strRef>
          </c:cat>
          <c:val>
            <c:numRef>
              <c:f>'[1]List1'!$B$64:$B$67</c:f>
              <c:numCache>
                <c:ptCount val="4"/>
                <c:pt idx="0">
                  <c:v>263348.5</c:v>
                </c:pt>
                <c:pt idx="1">
                  <c:v>65437.2</c:v>
                </c:pt>
                <c:pt idx="2">
                  <c:v>30171.2</c:v>
                </c:pt>
                <c:pt idx="3">
                  <c:v>186268</c:v>
                </c:pt>
              </c:numCache>
            </c:numRef>
          </c:val>
        </c:ser>
        <c:ser>
          <c:idx val="1"/>
          <c:order val="1"/>
          <c:tx>
            <c:strRef>
              <c:f>'[1]List1'!$C$63</c:f>
              <c:strCache>
                <c:ptCount val="1"/>
                <c:pt idx="0">
                  <c:v>Skutečnost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'[1]List1'!$A$64:$A$67</c:f>
              <c:strCache>
                <c:ptCount val="4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Přijaté dotace</c:v>
                </c:pt>
              </c:strCache>
            </c:strRef>
          </c:cat>
          <c:val>
            <c:numRef>
              <c:f>'[1]List1'!$C$64:$C$67</c:f>
              <c:numCache>
                <c:ptCount val="4"/>
                <c:pt idx="0">
                  <c:v>272764.5</c:v>
                </c:pt>
                <c:pt idx="1">
                  <c:v>75734</c:v>
                </c:pt>
                <c:pt idx="2">
                  <c:v>31659</c:v>
                </c:pt>
                <c:pt idx="3">
                  <c:v>190657</c:v>
                </c:pt>
              </c:numCache>
            </c:numRef>
          </c:val>
        </c:ser>
        <c:axId val="15393517"/>
        <c:axId val="27845734"/>
      </c:barChart>
      <c:catAx>
        <c:axId val="15393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45734"/>
        <c:crosses val="autoZero"/>
        <c:auto val="1"/>
        <c:lblOffset val="100"/>
        <c:noMultiLvlLbl val="0"/>
      </c:catAx>
      <c:valAx>
        <c:axId val="278457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9351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0.05625</cdr:x>
      <cdr:y>0.24225</cdr:y>
    </cdr:from>
    <cdr:to>
      <cdr:x>0.151</cdr:x>
      <cdr:y>0.27625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0"/>
          <a:ext cx="647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 CE"/>
              <a:ea typeface="Arial CE"/>
              <a:cs typeface="Arial CE"/>
            </a:rPr>
            <a:t>263 349</a:t>
          </a:r>
        </a:p>
      </cdr:txBody>
    </cdr:sp>
  </cdr:relSizeAnchor>
  <cdr:relSizeAnchor xmlns:cdr="http://schemas.openxmlformats.org/drawingml/2006/chartDrawing">
    <cdr:from>
      <cdr:x>0.16075</cdr:x>
      <cdr:y>0.23</cdr:y>
    </cdr:from>
    <cdr:to>
      <cdr:x>0.25575</cdr:x>
      <cdr:y>0.26425</cdr:y>
    </cdr:to>
    <cdr:sp>
      <cdr:nvSpPr>
        <cdr:cNvPr id="2" name="TextBox 2"/>
        <cdr:cNvSpPr txBox="1">
          <a:spLocks noChangeArrowheads="1"/>
        </cdr:cNvSpPr>
      </cdr:nvSpPr>
      <cdr:spPr>
        <a:xfrm>
          <a:off x="1095375" y="0"/>
          <a:ext cx="647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 CE"/>
              <a:ea typeface="Arial CE"/>
              <a:cs typeface="Arial CE"/>
            </a:rPr>
            <a:t>272 765</a:t>
          </a:r>
        </a:p>
      </cdr:txBody>
    </cdr:sp>
  </cdr:relSizeAnchor>
  <cdr:relSizeAnchor xmlns:cdr="http://schemas.openxmlformats.org/drawingml/2006/chartDrawing">
    <cdr:from>
      <cdr:x>0.28575</cdr:x>
      <cdr:y>0.5265</cdr:y>
    </cdr:from>
    <cdr:to>
      <cdr:x>0.36825</cdr:x>
      <cdr:y>0.56075</cdr:y>
    </cdr:to>
    <cdr:sp>
      <cdr:nvSpPr>
        <cdr:cNvPr id="3" name="TextBox 3"/>
        <cdr:cNvSpPr txBox="1">
          <a:spLocks noChangeArrowheads="1"/>
        </cdr:cNvSpPr>
      </cdr:nvSpPr>
      <cdr:spPr>
        <a:xfrm>
          <a:off x="194310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 CE"/>
              <a:ea typeface="Arial CE"/>
              <a:cs typeface="Arial CE"/>
            </a:rPr>
            <a:t>65 437</a:t>
          </a:r>
        </a:p>
      </cdr:txBody>
    </cdr:sp>
  </cdr:relSizeAnchor>
  <cdr:relSizeAnchor xmlns:cdr="http://schemas.openxmlformats.org/drawingml/2006/chartDrawing">
    <cdr:from>
      <cdr:x>0.37725</cdr:x>
      <cdr:y>0.517</cdr:y>
    </cdr:from>
    <cdr:to>
      <cdr:x>0.45975</cdr:x>
      <cdr:y>0.55125</cdr:y>
    </cdr:to>
    <cdr:sp>
      <cdr:nvSpPr>
        <cdr:cNvPr id="4" name="TextBox 4"/>
        <cdr:cNvSpPr txBox="1">
          <a:spLocks noChangeArrowheads="1"/>
        </cdr:cNvSpPr>
      </cdr:nvSpPr>
      <cdr:spPr>
        <a:xfrm>
          <a:off x="25717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 CE"/>
              <a:ea typeface="Arial CE"/>
              <a:cs typeface="Arial CE"/>
            </a:rPr>
            <a:t>75 734</a:t>
          </a:r>
        </a:p>
      </cdr:txBody>
    </cdr:sp>
  </cdr:relSizeAnchor>
  <cdr:relSizeAnchor xmlns:cdr="http://schemas.openxmlformats.org/drawingml/2006/chartDrawing">
    <cdr:from>
      <cdr:x>0.5165</cdr:x>
      <cdr:y>0.587</cdr:y>
    </cdr:from>
    <cdr:to>
      <cdr:x>0.59875</cdr:x>
      <cdr:y>0.62125</cdr:y>
    </cdr:to>
    <cdr:sp>
      <cdr:nvSpPr>
        <cdr:cNvPr id="5" name="TextBox 5"/>
        <cdr:cNvSpPr txBox="1">
          <a:spLocks noChangeArrowheads="1"/>
        </cdr:cNvSpPr>
      </cdr:nvSpPr>
      <cdr:spPr>
        <a:xfrm>
          <a:off x="3514725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 CE"/>
              <a:ea typeface="Arial CE"/>
              <a:cs typeface="Arial CE"/>
            </a:rPr>
            <a:t>30 171</a:t>
          </a:r>
        </a:p>
      </cdr:txBody>
    </cdr:sp>
  </cdr:relSizeAnchor>
  <cdr:relSizeAnchor xmlns:cdr="http://schemas.openxmlformats.org/drawingml/2006/chartDrawing">
    <cdr:from>
      <cdr:x>0.59875</cdr:x>
      <cdr:y>0.577</cdr:y>
    </cdr:from>
    <cdr:to>
      <cdr:x>0.68125</cdr:x>
      <cdr:y>0.61125</cdr:y>
    </cdr:to>
    <cdr:sp>
      <cdr:nvSpPr>
        <cdr:cNvPr id="6" name="TextBox 6"/>
        <cdr:cNvSpPr txBox="1">
          <a:spLocks noChangeArrowheads="1"/>
        </cdr:cNvSpPr>
      </cdr:nvSpPr>
      <cdr:spPr>
        <a:xfrm>
          <a:off x="407670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 CE"/>
              <a:ea typeface="Arial CE"/>
              <a:cs typeface="Arial CE"/>
            </a:rPr>
            <a:t>31 659</a:t>
          </a:r>
        </a:p>
      </cdr:txBody>
    </cdr:sp>
  </cdr:relSizeAnchor>
  <cdr:relSizeAnchor xmlns:cdr="http://schemas.openxmlformats.org/drawingml/2006/chartDrawing">
    <cdr:from>
      <cdr:x>0.72575</cdr:x>
      <cdr:y>0.3335</cdr:y>
    </cdr:from>
    <cdr:to>
      <cdr:x>0.8205</cdr:x>
      <cdr:y>0.36775</cdr:y>
    </cdr:to>
    <cdr:sp>
      <cdr:nvSpPr>
        <cdr:cNvPr id="7" name="TextBox 7"/>
        <cdr:cNvSpPr txBox="1">
          <a:spLocks noChangeArrowheads="1"/>
        </cdr:cNvSpPr>
      </cdr:nvSpPr>
      <cdr:spPr>
        <a:xfrm>
          <a:off x="4943475" y="0"/>
          <a:ext cx="647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 CE"/>
              <a:ea typeface="Arial CE"/>
              <a:cs typeface="Arial CE"/>
            </a:rPr>
            <a:t>186 268</a:t>
          </a:r>
        </a:p>
      </cdr:txBody>
    </cdr:sp>
  </cdr:relSizeAnchor>
  <cdr:relSizeAnchor xmlns:cdr="http://schemas.openxmlformats.org/drawingml/2006/chartDrawing">
    <cdr:from>
      <cdr:x>0.81975</cdr:x>
      <cdr:y>0.3335</cdr:y>
    </cdr:from>
    <cdr:to>
      <cdr:x>0.9145</cdr:x>
      <cdr:y>0.36775</cdr:y>
    </cdr:to>
    <cdr:sp>
      <cdr:nvSpPr>
        <cdr:cNvPr id="8" name="TextBox 8"/>
        <cdr:cNvSpPr txBox="1">
          <a:spLocks noChangeArrowheads="1"/>
        </cdr:cNvSpPr>
      </cdr:nvSpPr>
      <cdr:spPr>
        <a:xfrm>
          <a:off x="5581650" y="0"/>
          <a:ext cx="647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 CE"/>
              <a:ea typeface="Arial CE"/>
              <a:cs typeface="Arial CE"/>
            </a:rPr>
            <a:t>
190 657
19
190 657</a:t>
          </a:r>
        </a:p>
      </cdr:txBody>
    </cdr:sp>
  </cdr:relSizeAnchor>
  <cdr:relSizeAnchor xmlns:cdr="http://schemas.openxmlformats.org/drawingml/2006/chartDrawing">
    <cdr:from>
      <cdr:x>0.81975</cdr:x>
      <cdr:y>0.3335</cdr:y>
    </cdr:from>
    <cdr:to>
      <cdr:x>0.91375</cdr:x>
      <cdr:y>0.36725</cdr:y>
    </cdr:to>
    <cdr:sp>
      <cdr:nvSpPr>
        <cdr:cNvPr id="9" name="TextBox 9"/>
        <cdr:cNvSpPr txBox="1">
          <a:spLocks noChangeArrowheads="1"/>
        </cdr:cNvSpPr>
      </cdr:nvSpPr>
      <cdr:spPr>
        <a:xfrm>
          <a:off x="5581650" y="0"/>
          <a:ext cx="6381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 CE"/>
              <a:ea typeface="Arial CE"/>
              <a:cs typeface="Arial CE"/>
            </a:rPr>
            <a:t>190 657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146</xdr:row>
      <xdr:rowOff>0</xdr:rowOff>
    </xdr:from>
    <xdr:to>
      <xdr:col>0</xdr:col>
      <xdr:colOff>0</xdr:colOff>
      <xdr:row>146</xdr:row>
      <xdr:rowOff>0</xdr:rowOff>
    </xdr:to>
    <xdr:graphicFrame>
      <xdr:nvGraphicFramePr>
        <xdr:cNvPr id="1" name="Chart 2"/>
        <xdr:cNvGraphicFramePr/>
      </xdr:nvGraphicFramePr>
      <xdr:xfrm>
        <a:off x="0" y="237934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7</xdr:col>
      <xdr:colOff>9525</xdr:colOff>
      <xdr:row>146</xdr:row>
      <xdr:rowOff>0</xdr:rowOff>
    </xdr:to>
    <xdr:graphicFrame>
      <xdr:nvGraphicFramePr>
        <xdr:cNvPr id="2" name="Chart 3"/>
        <xdr:cNvGraphicFramePr/>
      </xdr:nvGraphicFramePr>
      <xdr:xfrm>
        <a:off x="0" y="23793450"/>
        <a:ext cx="6819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&#328;ov&#225;%20v&#253;t&#283;&#382;nost%20-%202001%20-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63">
          <cell r="B63" t="str">
            <v>Rozpočet</v>
          </cell>
          <cell r="C63" t="str">
            <v>Skutečnost</v>
          </cell>
        </row>
        <row r="64">
          <cell r="A64" t="str">
            <v>Daňové příjmy</v>
          </cell>
          <cell r="B64">
            <v>263348.5</v>
          </cell>
          <cell r="C64">
            <v>272764.5</v>
          </cell>
        </row>
        <row r="65">
          <cell r="A65" t="str">
            <v>Nedaňové příjmy</v>
          </cell>
          <cell r="B65">
            <v>65437.2</v>
          </cell>
          <cell r="C65">
            <v>75734</v>
          </cell>
        </row>
        <row r="66">
          <cell r="A66" t="str">
            <v>Kapitálové příjmy</v>
          </cell>
          <cell r="B66">
            <v>30171.2</v>
          </cell>
          <cell r="C66">
            <v>31659</v>
          </cell>
        </row>
        <row r="67">
          <cell r="A67" t="str">
            <v>Přijaté dotace</v>
          </cell>
          <cell r="B67">
            <v>186268</v>
          </cell>
          <cell r="C67">
            <v>190657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tabSelected="1" workbookViewId="0" topLeftCell="A4">
      <selection activeCell="H13" sqref="H13"/>
    </sheetView>
  </sheetViews>
  <sheetFormatPr defaultColWidth="9.00390625" defaultRowHeight="12.75"/>
  <cols>
    <col min="1" max="1" width="6.25390625" style="0" customWidth="1"/>
    <col min="2" max="2" width="33.00390625" style="0" customWidth="1"/>
    <col min="3" max="3" width="10.00390625" style="0" customWidth="1"/>
    <col min="4" max="4" width="10.125" style="0" customWidth="1"/>
    <col min="5" max="5" width="10.00390625" style="0" customWidth="1"/>
    <col min="6" max="6" width="10.125" style="0" customWidth="1"/>
    <col min="7" max="7" width="9.875" style="0" customWidth="1"/>
    <col min="8" max="8" width="11.25390625" style="0" bestFit="1" customWidth="1"/>
  </cols>
  <sheetData>
    <row r="1" spans="1:7" ht="18.75" customHeight="1">
      <c r="A1" s="89" t="s">
        <v>117</v>
      </c>
      <c r="B1" s="89"/>
      <c r="C1" s="89"/>
      <c r="D1" s="89"/>
      <c r="E1" s="89"/>
      <c r="F1" s="89"/>
      <c r="G1" s="89"/>
    </row>
    <row r="2" spans="1:7" ht="19.5" customHeight="1">
      <c r="A2" s="92" t="s">
        <v>118</v>
      </c>
      <c r="B2" s="93"/>
      <c r="C2" s="93"/>
      <c r="D2" s="93"/>
      <c r="E2" s="93"/>
      <c r="F2" s="93"/>
      <c r="G2" s="93"/>
    </row>
    <row r="3" spans="3:6" ht="4.5" customHeight="1" thickBot="1">
      <c r="C3" s="2"/>
      <c r="D3" s="2"/>
      <c r="E3" s="2"/>
      <c r="F3" s="2"/>
    </row>
    <row r="4" spans="1:8" ht="13.5" thickBot="1">
      <c r="A4" s="5" t="s">
        <v>0</v>
      </c>
      <c r="B4" s="6"/>
      <c r="C4" s="37" t="s">
        <v>52</v>
      </c>
      <c r="D4" s="7" t="s">
        <v>53</v>
      </c>
      <c r="E4" s="7" t="s">
        <v>54</v>
      </c>
      <c r="F4" s="7" t="s">
        <v>71</v>
      </c>
      <c r="G4" s="7" t="s">
        <v>55</v>
      </c>
      <c r="H4" s="9"/>
    </row>
    <row r="5" spans="1:8" ht="13.5" thickBot="1">
      <c r="A5" s="61" t="s">
        <v>1</v>
      </c>
      <c r="B5" s="62"/>
      <c r="C5" s="63">
        <f>SUM(C7+C16+C20+C30+C39)</f>
        <v>243965</v>
      </c>
      <c r="D5" s="63">
        <f>SUM(D7+D16+D20+D30+D39)</f>
        <v>19383.5</v>
      </c>
      <c r="E5" s="63">
        <f>SUM(E7+E16+E20+E30+E39)</f>
        <v>263348.5</v>
      </c>
      <c r="F5" s="63">
        <f>SUM(F7+F16+F20+F30)</f>
        <v>272764.49</v>
      </c>
      <c r="G5" s="64">
        <f>F5/E5*100</f>
        <v>103.57548647514605</v>
      </c>
      <c r="H5" s="9"/>
    </row>
    <row r="6" spans="1:8" ht="12.75">
      <c r="A6" s="11" t="s">
        <v>41</v>
      </c>
      <c r="B6" s="12"/>
      <c r="C6" s="38"/>
      <c r="D6" s="15"/>
      <c r="E6" s="15"/>
      <c r="F6" s="18"/>
      <c r="G6" s="44"/>
      <c r="H6" s="9"/>
    </row>
    <row r="7" spans="1:8" ht="12.75">
      <c r="A7" s="21" t="s">
        <v>2</v>
      </c>
      <c r="B7" s="25"/>
      <c r="C7" s="41">
        <f>SUM(C8:C15)</f>
        <v>176200</v>
      </c>
      <c r="D7" s="23">
        <f>SUM(D8:D15)</f>
        <v>1660</v>
      </c>
      <c r="E7" s="23">
        <f>SUM(E8:E15)</f>
        <v>177860</v>
      </c>
      <c r="F7" s="23">
        <f>SUM(F8:F15)</f>
        <v>180808.19</v>
      </c>
      <c r="G7" s="23">
        <f>F7/E7*100</f>
        <v>101.65759023951422</v>
      </c>
      <c r="H7" s="9"/>
    </row>
    <row r="8" spans="1:8" ht="12.75">
      <c r="A8" s="16" t="s">
        <v>119</v>
      </c>
      <c r="B8" s="17"/>
      <c r="C8" s="39">
        <v>35000</v>
      </c>
      <c r="D8" s="18"/>
      <c r="E8" s="18">
        <f>D8+C8</f>
        <v>35000</v>
      </c>
      <c r="F8" s="18">
        <v>37383.19</v>
      </c>
      <c r="G8" s="18">
        <f aca="true" t="shared" si="0" ref="G8:G75">F8/E8*100</f>
        <v>106.80911428571429</v>
      </c>
      <c r="H8" s="9"/>
    </row>
    <row r="9" spans="1:8" ht="12.75">
      <c r="A9" s="16" t="s">
        <v>120</v>
      </c>
      <c r="B9" s="17"/>
      <c r="C9" s="39">
        <v>4700</v>
      </c>
      <c r="D9" s="18"/>
      <c r="E9" s="18">
        <f>D9+C9</f>
        <v>4700</v>
      </c>
      <c r="F9" s="18">
        <v>5326.3</v>
      </c>
      <c r="G9" s="18">
        <f>F9/E9*100</f>
        <v>113.32553191489363</v>
      </c>
      <c r="H9" s="9"/>
    </row>
    <row r="10" spans="1:8" ht="12.75">
      <c r="A10" s="16" t="s">
        <v>123</v>
      </c>
      <c r="B10" s="17"/>
      <c r="C10" s="39">
        <v>5000</v>
      </c>
      <c r="D10" s="18"/>
      <c r="E10" s="18">
        <f>D10+C10</f>
        <v>5000</v>
      </c>
      <c r="F10" s="18">
        <v>3633.4</v>
      </c>
      <c r="G10" s="18">
        <f>F10/E10*100</f>
        <v>72.668</v>
      </c>
      <c r="H10" s="9"/>
    </row>
    <row r="11" spans="1:8" ht="12.75">
      <c r="A11" s="16" t="s">
        <v>124</v>
      </c>
      <c r="B11" s="17"/>
      <c r="C11" s="39">
        <v>18000</v>
      </c>
      <c r="D11" s="18"/>
      <c r="E11" s="18">
        <f>D11+C11</f>
        <v>18000</v>
      </c>
      <c r="F11" s="18">
        <v>12855.4</v>
      </c>
      <c r="G11" s="18">
        <f>F11/E11*100</f>
        <v>71.41888888888889</v>
      </c>
      <c r="H11" s="9"/>
    </row>
    <row r="12" spans="1:8" ht="12.75">
      <c r="A12" s="16" t="s">
        <v>121</v>
      </c>
      <c r="B12" s="17"/>
      <c r="C12" s="39">
        <v>2500</v>
      </c>
      <c r="D12" s="18"/>
      <c r="E12" s="18">
        <f aca="true" t="shared" si="1" ref="E12:E39">D12+C12</f>
        <v>2500</v>
      </c>
      <c r="F12" s="18">
        <v>2461.6</v>
      </c>
      <c r="G12" s="18">
        <f t="shared" si="0"/>
        <v>98.464</v>
      </c>
      <c r="H12" s="9"/>
    </row>
    <row r="13" spans="1:8" ht="12.75">
      <c r="A13" s="16" t="s">
        <v>122</v>
      </c>
      <c r="B13" s="17"/>
      <c r="C13" s="39">
        <v>44000</v>
      </c>
      <c r="D13" s="18"/>
      <c r="E13" s="18">
        <f t="shared" si="1"/>
        <v>44000</v>
      </c>
      <c r="F13" s="18">
        <v>45575.9</v>
      </c>
      <c r="G13" s="18">
        <f t="shared" si="0"/>
        <v>103.58159090909092</v>
      </c>
      <c r="H13" s="9"/>
    </row>
    <row r="14" spans="1:8" ht="12.75">
      <c r="A14" s="16" t="s">
        <v>3</v>
      </c>
      <c r="B14" s="17"/>
      <c r="C14" s="39">
        <v>67000</v>
      </c>
      <c r="D14" s="18">
        <v>1660</v>
      </c>
      <c r="E14" s="18">
        <f t="shared" si="1"/>
        <v>68660</v>
      </c>
      <c r="F14" s="18">
        <v>73572.4</v>
      </c>
      <c r="G14" s="18">
        <f t="shared" si="0"/>
        <v>107.15467521118553</v>
      </c>
      <c r="H14" s="9"/>
    </row>
    <row r="15" spans="1:8" ht="3" customHeight="1">
      <c r="A15" s="16"/>
      <c r="B15" s="17"/>
      <c r="C15" s="16"/>
      <c r="D15" s="18"/>
      <c r="E15" s="18"/>
      <c r="F15" s="18"/>
      <c r="G15" s="18"/>
      <c r="H15" s="9"/>
    </row>
    <row r="16" spans="1:8" ht="12.75">
      <c r="A16" s="21" t="s">
        <v>4</v>
      </c>
      <c r="B16" s="25"/>
      <c r="C16" s="41">
        <f>SUM(C17:C18)</f>
        <v>41000</v>
      </c>
      <c r="D16" s="23">
        <f>SUM(D17:D18)</f>
        <v>17483.5</v>
      </c>
      <c r="E16" s="23">
        <f t="shared" si="1"/>
        <v>58483.5</v>
      </c>
      <c r="F16" s="23">
        <f>SUM(F17:F18)</f>
        <v>58775.5</v>
      </c>
      <c r="G16" s="23">
        <f t="shared" si="0"/>
        <v>100.49928612343652</v>
      </c>
      <c r="H16" s="9"/>
    </row>
    <row r="17" spans="1:8" ht="12.75">
      <c r="A17" s="16" t="s">
        <v>5</v>
      </c>
      <c r="B17" s="17"/>
      <c r="C17" s="39">
        <v>11000</v>
      </c>
      <c r="D17" s="18"/>
      <c r="E17" s="18">
        <f t="shared" si="1"/>
        <v>11000</v>
      </c>
      <c r="F17" s="18">
        <v>11292</v>
      </c>
      <c r="G17" s="18">
        <f t="shared" si="0"/>
        <v>102.65454545454547</v>
      </c>
      <c r="H17" s="9"/>
    </row>
    <row r="18" spans="1:8" ht="12.75">
      <c r="A18" s="16" t="s">
        <v>125</v>
      </c>
      <c r="B18" s="17"/>
      <c r="C18" s="18">
        <v>30000</v>
      </c>
      <c r="D18" s="18">
        <v>17483.5</v>
      </c>
      <c r="E18" s="18">
        <f t="shared" si="1"/>
        <v>47483.5</v>
      </c>
      <c r="F18" s="18">
        <v>47483.5</v>
      </c>
      <c r="G18" s="18">
        <f t="shared" si="0"/>
        <v>100</v>
      </c>
      <c r="H18" s="9"/>
    </row>
    <row r="19" spans="1:8" ht="3" customHeight="1">
      <c r="A19" s="19"/>
      <c r="B19" s="20"/>
      <c r="C19" s="40"/>
      <c r="D19" s="18"/>
      <c r="E19" s="18"/>
      <c r="F19" s="18"/>
      <c r="G19" s="18"/>
      <c r="H19" s="9"/>
    </row>
    <row r="20" spans="1:8" ht="12.75">
      <c r="A20" s="21" t="s">
        <v>6</v>
      </c>
      <c r="B20" s="22"/>
      <c r="C20" s="41">
        <f>SUM(C21:C28)</f>
        <v>11155</v>
      </c>
      <c r="D20" s="41">
        <f>SUM(D21:D27)</f>
        <v>0</v>
      </c>
      <c r="E20" s="41">
        <f>SUM(E21:E28)</f>
        <v>11155</v>
      </c>
      <c r="F20" s="41">
        <f>SUM(F21:F28)</f>
        <v>13872.300000000001</v>
      </c>
      <c r="G20" s="23">
        <f t="shared" si="0"/>
        <v>124.35948005378754</v>
      </c>
      <c r="H20" s="9"/>
    </row>
    <row r="21" spans="1:8" ht="12.75">
      <c r="A21" s="16"/>
      <c r="B21" s="17" t="s">
        <v>7</v>
      </c>
      <c r="C21" s="39">
        <v>500</v>
      </c>
      <c r="D21" s="18"/>
      <c r="E21" s="18">
        <f t="shared" si="1"/>
        <v>500</v>
      </c>
      <c r="F21" s="18">
        <v>589.1</v>
      </c>
      <c r="G21" s="18">
        <f t="shared" si="0"/>
        <v>117.82000000000001</v>
      </c>
      <c r="H21" s="9"/>
    </row>
    <row r="22" spans="1:8" ht="12.75">
      <c r="A22" s="16"/>
      <c r="B22" s="17" t="s">
        <v>8</v>
      </c>
      <c r="C22" s="42">
        <v>100</v>
      </c>
      <c r="D22" s="18"/>
      <c r="E22" s="18">
        <f t="shared" si="1"/>
        <v>100</v>
      </c>
      <c r="F22" s="18">
        <v>263.7</v>
      </c>
      <c r="G22" s="18">
        <f t="shared" si="0"/>
        <v>263.7</v>
      </c>
      <c r="H22" s="9"/>
    </row>
    <row r="23" spans="1:8" ht="12.75">
      <c r="A23" s="16"/>
      <c r="B23" s="17" t="s">
        <v>9</v>
      </c>
      <c r="C23" s="39">
        <v>1700</v>
      </c>
      <c r="D23" s="18"/>
      <c r="E23" s="18">
        <f t="shared" si="1"/>
        <v>1700</v>
      </c>
      <c r="F23" s="18">
        <v>2176.5</v>
      </c>
      <c r="G23" s="18">
        <f t="shared" si="0"/>
        <v>128.02941176470588</v>
      </c>
      <c r="H23" s="9"/>
    </row>
    <row r="24" spans="1:8" ht="12.75">
      <c r="A24" s="16"/>
      <c r="B24" s="17" t="s">
        <v>10</v>
      </c>
      <c r="C24" s="42">
        <v>830</v>
      </c>
      <c r="D24" s="18"/>
      <c r="E24" s="18">
        <f t="shared" si="1"/>
        <v>830</v>
      </c>
      <c r="F24" s="18">
        <v>856.9</v>
      </c>
      <c r="G24" s="18">
        <f t="shared" si="0"/>
        <v>103.24096385542167</v>
      </c>
      <c r="H24" s="9"/>
    </row>
    <row r="25" spans="1:8" ht="12.75">
      <c r="A25" s="16"/>
      <c r="B25" s="17" t="s">
        <v>11</v>
      </c>
      <c r="C25" s="42">
        <v>25</v>
      </c>
      <c r="D25" s="18"/>
      <c r="E25" s="18">
        <f t="shared" si="1"/>
        <v>25</v>
      </c>
      <c r="F25" s="18">
        <v>35.6</v>
      </c>
      <c r="G25" s="18">
        <f t="shared" si="0"/>
        <v>142.4</v>
      </c>
      <c r="H25" s="9"/>
    </row>
    <row r="26" spans="1:8" ht="12.75">
      <c r="A26" s="16"/>
      <c r="B26" s="17" t="s">
        <v>12</v>
      </c>
      <c r="C26" s="39">
        <v>5500</v>
      </c>
      <c r="D26" s="18"/>
      <c r="E26" s="18">
        <f t="shared" si="1"/>
        <v>5500</v>
      </c>
      <c r="F26" s="18">
        <v>6495.4</v>
      </c>
      <c r="G26" s="18">
        <f t="shared" si="0"/>
        <v>118.09818181818181</v>
      </c>
      <c r="H26" s="9"/>
    </row>
    <row r="27" spans="1:8" ht="12.75">
      <c r="A27" s="16"/>
      <c r="B27" s="17" t="s">
        <v>13</v>
      </c>
      <c r="C27" s="39">
        <v>2500</v>
      </c>
      <c r="D27" s="18"/>
      <c r="E27" s="18">
        <f t="shared" si="1"/>
        <v>2500</v>
      </c>
      <c r="F27" s="18">
        <v>3378</v>
      </c>
      <c r="G27" s="18">
        <f t="shared" si="0"/>
        <v>135.12</v>
      </c>
      <c r="H27" s="9"/>
    </row>
    <row r="28" spans="1:8" ht="12.75">
      <c r="A28" s="16"/>
      <c r="B28" s="17" t="s">
        <v>67</v>
      </c>
      <c r="C28" s="39"/>
      <c r="D28" s="18"/>
      <c r="E28" s="18"/>
      <c r="F28" s="18">
        <v>77.1</v>
      </c>
      <c r="G28" s="18"/>
      <c r="H28" s="9"/>
    </row>
    <row r="29" spans="1:8" ht="3" customHeight="1">
      <c r="A29" s="19"/>
      <c r="B29" s="20"/>
      <c r="C29" s="39"/>
      <c r="D29" s="18"/>
      <c r="E29" s="18"/>
      <c r="F29" s="18"/>
      <c r="G29" s="18"/>
      <c r="H29" s="9"/>
    </row>
    <row r="30" spans="1:8" ht="12.75">
      <c r="A30" s="21" t="s">
        <v>57</v>
      </c>
      <c r="B30" s="25"/>
      <c r="C30" s="41">
        <f>SUM(C31:C39)</f>
        <v>15610</v>
      </c>
      <c r="D30" s="23">
        <f>SUM(D32:D39)</f>
        <v>240</v>
      </c>
      <c r="E30" s="23">
        <f>D30+C30</f>
        <v>15850</v>
      </c>
      <c r="F30" s="23">
        <f>SUM(F31:F39)</f>
        <v>19308.499999999996</v>
      </c>
      <c r="G30" s="23">
        <f>F30/E30*100</f>
        <v>121.82018927444793</v>
      </c>
      <c r="H30" s="9"/>
    </row>
    <row r="31" spans="1:8" ht="12.75">
      <c r="A31" s="16"/>
      <c r="B31" s="17" t="s">
        <v>20</v>
      </c>
      <c r="C31" s="39">
        <v>9000</v>
      </c>
      <c r="D31" s="24"/>
      <c r="E31" s="18">
        <f>D31+C31</f>
        <v>9000</v>
      </c>
      <c r="F31" s="18">
        <v>11206.1</v>
      </c>
      <c r="G31" s="18">
        <f>F31/E31*100</f>
        <v>124.51222222222222</v>
      </c>
      <c r="H31" s="9"/>
    </row>
    <row r="32" spans="1:8" ht="12.75">
      <c r="A32" s="16"/>
      <c r="B32" s="17" t="s">
        <v>14</v>
      </c>
      <c r="C32" s="42">
        <v>500</v>
      </c>
      <c r="D32" s="24"/>
      <c r="E32" s="18">
        <f t="shared" si="1"/>
        <v>500</v>
      </c>
      <c r="F32" s="18">
        <v>708.4</v>
      </c>
      <c r="G32" s="18">
        <f t="shared" si="0"/>
        <v>141.68</v>
      </c>
      <c r="H32" s="9"/>
    </row>
    <row r="33" spans="1:8" ht="12.75">
      <c r="A33" s="16"/>
      <c r="B33" s="17" t="s">
        <v>15</v>
      </c>
      <c r="C33" s="42">
        <v>10</v>
      </c>
      <c r="D33" s="24"/>
      <c r="E33" s="18">
        <f t="shared" si="1"/>
        <v>10</v>
      </c>
      <c r="F33" s="18">
        <v>36.7</v>
      </c>
      <c r="G33" s="18">
        <f t="shared" si="0"/>
        <v>367.00000000000006</v>
      </c>
      <c r="H33" s="9"/>
    </row>
    <row r="34" spans="1:8" ht="12.75">
      <c r="A34" s="16"/>
      <c r="B34" s="17" t="s">
        <v>16</v>
      </c>
      <c r="C34" s="42">
        <v>1500</v>
      </c>
      <c r="D34" s="24"/>
      <c r="E34" s="18">
        <f t="shared" si="1"/>
        <v>1500</v>
      </c>
      <c r="F34" s="18">
        <v>1438.4</v>
      </c>
      <c r="G34" s="18">
        <f t="shared" si="0"/>
        <v>95.89333333333335</v>
      </c>
      <c r="H34" s="9"/>
    </row>
    <row r="35" spans="1:8" ht="12.75">
      <c r="A35" s="16"/>
      <c r="B35" s="17" t="s">
        <v>17</v>
      </c>
      <c r="C35" s="42">
        <v>200</v>
      </c>
      <c r="D35" s="24"/>
      <c r="E35" s="18">
        <f t="shared" si="1"/>
        <v>200</v>
      </c>
      <c r="F35" s="18">
        <v>171</v>
      </c>
      <c r="G35" s="18">
        <f t="shared" si="0"/>
        <v>85.5</v>
      </c>
      <c r="H35" s="9"/>
    </row>
    <row r="36" spans="1:8" ht="12.75">
      <c r="A36" s="16"/>
      <c r="B36" s="17" t="s">
        <v>18</v>
      </c>
      <c r="C36" s="42">
        <v>200</v>
      </c>
      <c r="D36" s="24"/>
      <c r="E36" s="18">
        <f t="shared" si="1"/>
        <v>200</v>
      </c>
      <c r="F36" s="18">
        <v>339.6</v>
      </c>
      <c r="G36" s="18">
        <f t="shared" si="0"/>
        <v>169.8</v>
      </c>
      <c r="H36" s="9"/>
    </row>
    <row r="37" spans="1:8" ht="12.75">
      <c r="A37" s="16"/>
      <c r="B37" s="17" t="s">
        <v>19</v>
      </c>
      <c r="C37" s="39">
        <v>3000</v>
      </c>
      <c r="D37" s="24"/>
      <c r="E37" s="18">
        <f t="shared" si="1"/>
        <v>3000</v>
      </c>
      <c r="F37" s="18">
        <v>3914.1</v>
      </c>
      <c r="G37" s="18">
        <f t="shared" si="0"/>
        <v>130.47</v>
      </c>
      <c r="H37" s="9"/>
    </row>
    <row r="38" spans="1:8" ht="12.75">
      <c r="A38" s="13"/>
      <c r="B38" s="17" t="s">
        <v>72</v>
      </c>
      <c r="C38" s="18">
        <v>1200</v>
      </c>
      <c r="D38" s="43">
        <v>240</v>
      </c>
      <c r="E38" s="18">
        <f>D38+C38</f>
        <v>1440</v>
      </c>
      <c r="F38" s="18">
        <v>1460.1</v>
      </c>
      <c r="G38" s="18">
        <f>F38/E38*100</f>
        <v>101.39583333333333</v>
      </c>
      <c r="H38" s="9"/>
    </row>
    <row r="39" spans="1:8" ht="12.75">
      <c r="A39" s="13"/>
      <c r="B39" s="17" t="s">
        <v>73</v>
      </c>
      <c r="C39" s="18"/>
      <c r="D39" s="43"/>
      <c r="E39" s="18">
        <f t="shared" si="1"/>
        <v>0</v>
      </c>
      <c r="F39" s="18">
        <v>34.1</v>
      </c>
      <c r="G39" s="18"/>
      <c r="H39" s="9"/>
    </row>
    <row r="40" spans="1:8" ht="8.25" customHeight="1" thickBot="1">
      <c r="A40" s="28"/>
      <c r="B40" s="60"/>
      <c r="C40" s="33"/>
      <c r="D40" s="43"/>
      <c r="E40" s="18"/>
      <c r="F40" s="18"/>
      <c r="G40" s="18"/>
      <c r="H40" s="9"/>
    </row>
    <row r="41" spans="1:8" ht="13.5" thickBot="1">
      <c r="A41" s="61" t="s">
        <v>21</v>
      </c>
      <c r="B41" s="65"/>
      <c r="C41" s="64">
        <f>C43+C44+C54+C60+C62+C67+C82+C83+C84+C85</f>
        <v>60012.3</v>
      </c>
      <c r="D41" s="64">
        <f>D43+D44+D54+D60+D62+D67+D82+D83+D84+D85</f>
        <v>5424.900000000001</v>
      </c>
      <c r="E41" s="64">
        <f>E43+E44+E54+E60+E62+E67+E82+E83+E84+E85</f>
        <v>65437.20000000001</v>
      </c>
      <c r="F41" s="64">
        <f>F43+F44+F54+F60+F62+F67+F82+F83+F84+F85</f>
        <v>75733.99999999999</v>
      </c>
      <c r="G41" s="66">
        <f>F41/E41*100</f>
        <v>115.73539210112898</v>
      </c>
      <c r="H41" s="9"/>
    </row>
    <row r="42" spans="1:8" ht="12.75">
      <c r="A42" s="11" t="s">
        <v>42</v>
      </c>
      <c r="B42" s="14"/>
      <c r="C42" s="45"/>
      <c r="D42" s="43"/>
      <c r="E42" s="46"/>
      <c r="F42" s="18"/>
      <c r="G42" s="18"/>
      <c r="H42" s="9"/>
    </row>
    <row r="43" spans="1:8" ht="12.75">
      <c r="A43" s="13" t="s">
        <v>45</v>
      </c>
      <c r="B43" s="14"/>
      <c r="C43" s="48">
        <v>1300</v>
      </c>
      <c r="D43" s="49"/>
      <c r="E43" s="49">
        <f>SUM(C43:D43)</f>
        <v>1300</v>
      </c>
      <c r="F43" s="49">
        <v>415.7</v>
      </c>
      <c r="G43" s="49">
        <f t="shared" si="0"/>
        <v>31.976923076923075</v>
      </c>
      <c r="H43" s="9"/>
    </row>
    <row r="44" spans="1:8" ht="12.75">
      <c r="A44" s="13" t="s">
        <v>22</v>
      </c>
      <c r="B44" s="17"/>
      <c r="C44" s="48">
        <f>SUM(C45:C53)</f>
        <v>38042</v>
      </c>
      <c r="D44" s="49">
        <f>SUM(D45:D53)</f>
        <v>15</v>
      </c>
      <c r="E44" s="49">
        <f aca="true" t="shared" si="2" ref="E44:E60">SUM(C44:D44)</f>
        <v>38057</v>
      </c>
      <c r="F44" s="49">
        <f>SUM(F45:F53)</f>
        <v>40120.6</v>
      </c>
      <c r="G44" s="49">
        <f t="shared" si="0"/>
        <v>105.42239272669943</v>
      </c>
      <c r="H44" s="9"/>
    </row>
    <row r="45" spans="1:8" ht="12.75">
      <c r="A45" s="16"/>
      <c r="B45" s="17" t="s">
        <v>43</v>
      </c>
      <c r="C45" s="50">
        <v>5500</v>
      </c>
      <c r="D45" s="49"/>
      <c r="E45" s="51">
        <f t="shared" si="2"/>
        <v>5500</v>
      </c>
      <c r="F45" s="51">
        <v>5501.7</v>
      </c>
      <c r="G45" s="51">
        <f t="shared" si="0"/>
        <v>100.03090909090908</v>
      </c>
      <c r="H45" s="9"/>
    </row>
    <row r="46" spans="1:8" ht="12.75">
      <c r="A46" s="16"/>
      <c r="B46" s="17" t="s">
        <v>46</v>
      </c>
      <c r="C46" s="50">
        <v>450</v>
      </c>
      <c r="D46" s="51"/>
      <c r="E46" s="51">
        <f t="shared" si="2"/>
        <v>450</v>
      </c>
      <c r="F46" s="51">
        <v>560</v>
      </c>
      <c r="G46" s="51">
        <f t="shared" si="0"/>
        <v>124.44444444444444</v>
      </c>
      <c r="H46" s="9"/>
    </row>
    <row r="47" spans="1:8" ht="12.75">
      <c r="A47" s="16"/>
      <c r="B47" s="17" t="s">
        <v>47</v>
      </c>
      <c r="C47" s="50">
        <v>300</v>
      </c>
      <c r="D47" s="49"/>
      <c r="E47" s="51">
        <f t="shared" si="2"/>
        <v>300</v>
      </c>
      <c r="F47" s="51">
        <v>700</v>
      </c>
      <c r="G47" s="51">
        <f t="shared" si="0"/>
        <v>233.33333333333334</v>
      </c>
      <c r="H47" s="9"/>
    </row>
    <row r="48" spans="1:8" ht="12.75">
      <c r="A48" s="16"/>
      <c r="B48" s="17" t="s">
        <v>48</v>
      </c>
      <c r="C48" s="50">
        <v>682</v>
      </c>
      <c r="D48" s="49"/>
      <c r="E48" s="51">
        <f t="shared" si="2"/>
        <v>682</v>
      </c>
      <c r="F48" s="51">
        <v>670</v>
      </c>
      <c r="G48" s="51">
        <f t="shared" si="0"/>
        <v>98.24046920821115</v>
      </c>
      <c r="H48" s="9"/>
    </row>
    <row r="49" spans="1:8" ht="12.75">
      <c r="A49" s="16"/>
      <c r="B49" s="17" t="s">
        <v>49</v>
      </c>
      <c r="C49" s="50">
        <v>24200</v>
      </c>
      <c r="D49" s="49"/>
      <c r="E49" s="51">
        <f t="shared" si="2"/>
        <v>24200</v>
      </c>
      <c r="F49" s="51">
        <v>24291.3</v>
      </c>
      <c r="G49" s="51">
        <f t="shared" si="0"/>
        <v>100.37727272727273</v>
      </c>
      <c r="H49" s="9"/>
    </row>
    <row r="50" spans="1:8" ht="12.75">
      <c r="A50" s="16"/>
      <c r="B50" s="27" t="s">
        <v>50</v>
      </c>
      <c r="C50" s="50">
        <v>3660</v>
      </c>
      <c r="D50" s="49"/>
      <c r="E50" s="51">
        <f t="shared" si="2"/>
        <v>3660</v>
      </c>
      <c r="F50" s="51">
        <v>4098.2</v>
      </c>
      <c r="G50" s="51">
        <f t="shared" si="0"/>
        <v>111.97267759562841</v>
      </c>
      <c r="H50" s="9"/>
    </row>
    <row r="51" spans="1:8" ht="12.75">
      <c r="A51" s="16"/>
      <c r="B51" s="17" t="s">
        <v>37</v>
      </c>
      <c r="C51" s="50">
        <v>1750</v>
      </c>
      <c r="D51" s="51"/>
      <c r="E51" s="51">
        <f t="shared" si="2"/>
        <v>1750</v>
      </c>
      <c r="F51" s="51">
        <v>2399.5</v>
      </c>
      <c r="G51" s="51">
        <f t="shared" si="0"/>
        <v>137.11428571428573</v>
      </c>
      <c r="H51" s="9"/>
    </row>
    <row r="52" spans="1:8" ht="12.75">
      <c r="A52" s="16"/>
      <c r="B52" s="17" t="s">
        <v>82</v>
      </c>
      <c r="C52" s="50"/>
      <c r="D52" s="51">
        <v>15</v>
      </c>
      <c r="E52" s="51">
        <f>SUM(C52:D52)</f>
        <v>15</v>
      </c>
      <c r="F52" s="51">
        <v>23.1</v>
      </c>
      <c r="G52" s="51">
        <f t="shared" si="0"/>
        <v>154</v>
      </c>
      <c r="H52" s="9"/>
    </row>
    <row r="53" spans="1:8" ht="12.75">
      <c r="A53" s="16"/>
      <c r="B53" s="17" t="s">
        <v>23</v>
      </c>
      <c r="C53" s="50">
        <v>1500</v>
      </c>
      <c r="D53" s="51"/>
      <c r="E53" s="51">
        <f t="shared" si="2"/>
        <v>1500</v>
      </c>
      <c r="F53" s="51">
        <v>1876.8</v>
      </c>
      <c r="G53" s="51">
        <f t="shared" si="0"/>
        <v>125.11999999999999</v>
      </c>
      <c r="H53" s="9"/>
    </row>
    <row r="54" spans="1:8" ht="12.75">
      <c r="A54" s="13" t="s">
        <v>24</v>
      </c>
      <c r="B54" s="14"/>
      <c r="C54" s="48">
        <f>SUM(C55:C58)</f>
        <v>2300.3</v>
      </c>
      <c r="D54" s="49">
        <f>SUM(D55:D59)</f>
        <v>55</v>
      </c>
      <c r="E54" s="49">
        <f t="shared" si="2"/>
        <v>2355.3</v>
      </c>
      <c r="F54" s="49">
        <f>SUM(F55:F59)</f>
        <v>5606.3</v>
      </c>
      <c r="G54" s="49">
        <f t="shared" si="0"/>
        <v>238.0291258013841</v>
      </c>
      <c r="H54" s="9"/>
    </row>
    <row r="55" spans="1:8" ht="12.75">
      <c r="A55" s="16"/>
      <c r="B55" s="17" t="s">
        <v>25</v>
      </c>
      <c r="C55" s="50">
        <v>200</v>
      </c>
      <c r="D55" s="51"/>
      <c r="E55" s="51">
        <f t="shared" si="2"/>
        <v>200</v>
      </c>
      <c r="F55" s="51">
        <v>342</v>
      </c>
      <c r="G55" s="51">
        <f t="shared" si="0"/>
        <v>171</v>
      </c>
      <c r="H55" s="9"/>
    </row>
    <row r="56" spans="1:8" ht="12.75">
      <c r="A56" s="16"/>
      <c r="B56" s="17" t="s">
        <v>26</v>
      </c>
      <c r="C56" s="50">
        <v>1300</v>
      </c>
      <c r="D56" s="51"/>
      <c r="E56" s="51">
        <f t="shared" si="2"/>
        <v>1300</v>
      </c>
      <c r="F56" s="51">
        <v>1803</v>
      </c>
      <c r="G56" s="51">
        <f t="shared" si="0"/>
        <v>138.69230769230768</v>
      </c>
      <c r="H56" s="9"/>
    </row>
    <row r="57" spans="1:8" ht="12.75">
      <c r="A57" s="16"/>
      <c r="B57" s="17" t="s">
        <v>27</v>
      </c>
      <c r="C57" s="50">
        <v>600</v>
      </c>
      <c r="D57" s="51"/>
      <c r="E57" s="51">
        <f t="shared" si="2"/>
        <v>600</v>
      </c>
      <c r="F57" s="51">
        <v>840.5</v>
      </c>
      <c r="G57" s="51">
        <f t="shared" si="0"/>
        <v>140.08333333333334</v>
      </c>
      <c r="H57" s="9"/>
    </row>
    <row r="58" spans="1:8" ht="12.75">
      <c r="A58" s="16"/>
      <c r="B58" s="17" t="s">
        <v>56</v>
      </c>
      <c r="C58" s="50">
        <v>200.3</v>
      </c>
      <c r="D58" s="51">
        <v>55</v>
      </c>
      <c r="E58" s="51">
        <f t="shared" si="2"/>
        <v>255.3</v>
      </c>
      <c r="F58" s="51">
        <v>520.8</v>
      </c>
      <c r="G58" s="51">
        <f t="shared" si="0"/>
        <v>203.99529964747353</v>
      </c>
      <c r="H58" s="9"/>
    </row>
    <row r="59" spans="1:8" ht="12.75">
      <c r="A59" s="16"/>
      <c r="B59" s="17" t="s">
        <v>78</v>
      </c>
      <c r="C59" s="50"/>
      <c r="D59" s="51"/>
      <c r="E59" s="51"/>
      <c r="F59" s="51">
        <v>2100</v>
      </c>
      <c r="G59" s="51"/>
      <c r="H59" s="9"/>
    </row>
    <row r="60" spans="1:8" ht="13.5" thickBot="1">
      <c r="A60" s="28" t="s">
        <v>38</v>
      </c>
      <c r="B60" s="29"/>
      <c r="C60" s="52"/>
      <c r="D60" s="53">
        <v>196.8</v>
      </c>
      <c r="E60" s="53">
        <f t="shared" si="2"/>
        <v>196.8</v>
      </c>
      <c r="F60" s="53">
        <v>642.8</v>
      </c>
      <c r="G60" s="53">
        <f t="shared" si="0"/>
        <v>326.62601626016254</v>
      </c>
      <c r="H60" s="9"/>
    </row>
    <row r="61" spans="1:8" ht="13.5" thickBot="1">
      <c r="A61" s="5" t="s">
        <v>0</v>
      </c>
      <c r="B61" s="6"/>
      <c r="C61" s="54" t="s">
        <v>52</v>
      </c>
      <c r="D61" s="55" t="s">
        <v>53</v>
      </c>
      <c r="E61" s="55" t="s">
        <v>54</v>
      </c>
      <c r="F61" s="55" t="s">
        <v>71</v>
      </c>
      <c r="G61" s="55" t="s">
        <v>55</v>
      </c>
      <c r="H61" s="9"/>
    </row>
    <row r="62" spans="1:8" ht="12.75">
      <c r="A62" s="30" t="s">
        <v>28</v>
      </c>
      <c r="B62" s="12"/>
      <c r="C62" s="56">
        <f>SUM(C63:C66)</f>
        <v>8800</v>
      </c>
      <c r="D62" s="49">
        <f>SUM(D63:D66)</f>
        <v>-57.200000000000045</v>
      </c>
      <c r="E62" s="49">
        <f>SUM(E63:E66)</f>
        <v>8742.8</v>
      </c>
      <c r="F62" s="49">
        <f>SUM(F63:F66)</f>
        <v>9646.199999999999</v>
      </c>
      <c r="G62" s="49">
        <f t="shared" si="0"/>
        <v>110.33307407237956</v>
      </c>
      <c r="H62" s="9"/>
    </row>
    <row r="63" spans="1:9" ht="12.75">
      <c r="A63" s="74" t="s">
        <v>42</v>
      </c>
      <c r="B63" s="17" t="s">
        <v>40</v>
      </c>
      <c r="C63" s="50">
        <v>800</v>
      </c>
      <c r="D63" s="51"/>
      <c r="E63" s="51">
        <f>SUM(C63:D63)</f>
        <v>800</v>
      </c>
      <c r="F63" s="51">
        <v>806.3</v>
      </c>
      <c r="G63" s="51">
        <f t="shared" si="0"/>
        <v>100.78749999999998</v>
      </c>
      <c r="H63" s="9"/>
      <c r="I63" s="47"/>
    </row>
    <row r="64" spans="1:8" ht="12.75">
      <c r="A64" s="16"/>
      <c r="B64" s="27" t="s">
        <v>39</v>
      </c>
      <c r="C64" s="50">
        <v>6000</v>
      </c>
      <c r="D64" s="51"/>
      <c r="E64" s="51">
        <f>SUM(C64:D64)</f>
        <v>6000</v>
      </c>
      <c r="F64" s="51">
        <v>6295.9</v>
      </c>
      <c r="G64" s="51">
        <f t="shared" si="0"/>
        <v>104.93166666666667</v>
      </c>
      <c r="H64" s="9"/>
    </row>
    <row r="65" spans="1:10" ht="12.75">
      <c r="A65" s="16"/>
      <c r="B65" s="17" t="s">
        <v>80</v>
      </c>
      <c r="C65" s="50">
        <v>0</v>
      </c>
      <c r="D65" s="51">
        <v>1144</v>
      </c>
      <c r="E65" s="51">
        <f>SUM(C65:D65)</f>
        <v>1144</v>
      </c>
      <c r="F65" s="51">
        <v>1345.7</v>
      </c>
      <c r="G65" s="51">
        <f t="shared" si="0"/>
        <v>117.63111888111888</v>
      </c>
      <c r="H65" s="9"/>
      <c r="I65" s="47"/>
      <c r="J65" s="47"/>
    </row>
    <row r="66" spans="1:8" ht="12.75">
      <c r="A66" s="16"/>
      <c r="B66" s="17" t="s">
        <v>29</v>
      </c>
      <c r="C66" s="50">
        <v>2000</v>
      </c>
      <c r="D66" s="51">
        <v>-1201.2</v>
      </c>
      <c r="E66" s="51">
        <f>SUM(C66:D66)</f>
        <v>798.8</v>
      </c>
      <c r="F66" s="51">
        <v>1198.3</v>
      </c>
      <c r="G66" s="51">
        <f t="shared" si="0"/>
        <v>150.01251877816725</v>
      </c>
      <c r="H66" s="9"/>
    </row>
    <row r="67" spans="1:9" ht="12.75">
      <c r="A67" s="13" t="s">
        <v>68</v>
      </c>
      <c r="B67" s="14"/>
      <c r="C67" s="48">
        <f>SUM(C68:C81)</f>
        <v>9570</v>
      </c>
      <c r="D67" s="49">
        <f>SUM(D68:D81)</f>
        <v>497.1</v>
      </c>
      <c r="E67" s="49">
        <f>SUM(E68:E81)</f>
        <v>10067.1</v>
      </c>
      <c r="F67" s="49">
        <f>SUM(F68:F81)</f>
        <v>13724.999999999998</v>
      </c>
      <c r="G67" s="49">
        <f t="shared" si="0"/>
        <v>136.3351908692672</v>
      </c>
      <c r="H67" s="9"/>
      <c r="I67" s="47"/>
    </row>
    <row r="68" spans="1:8" ht="12.75">
      <c r="A68" s="74" t="s">
        <v>42</v>
      </c>
      <c r="B68" s="35" t="s">
        <v>59</v>
      </c>
      <c r="C68" s="50">
        <v>1700</v>
      </c>
      <c r="D68" s="51"/>
      <c r="E68" s="51">
        <f aca="true" t="shared" si="3" ref="E68:E77">SUM(C68:D68)</f>
        <v>1700</v>
      </c>
      <c r="F68" s="51">
        <v>2079.6</v>
      </c>
      <c r="G68" s="51">
        <f t="shared" si="0"/>
        <v>122.32941176470588</v>
      </c>
      <c r="H68" s="9"/>
    </row>
    <row r="69" spans="1:8" ht="12.75">
      <c r="A69" s="16"/>
      <c r="B69" s="36" t="s">
        <v>58</v>
      </c>
      <c r="C69" s="50">
        <v>100</v>
      </c>
      <c r="D69" s="51"/>
      <c r="E69" s="51">
        <f t="shared" si="3"/>
        <v>100</v>
      </c>
      <c r="F69" s="51">
        <v>824.5</v>
      </c>
      <c r="G69" s="51">
        <f t="shared" si="0"/>
        <v>824.4999999999999</v>
      </c>
      <c r="H69" s="9"/>
    </row>
    <row r="70" spans="1:8" ht="12.75">
      <c r="A70" s="16"/>
      <c r="B70" s="35" t="s">
        <v>60</v>
      </c>
      <c r="C70" s="50">
        <v>170</v>
      </c>
      <c r="D70" s="51">
        <v>100</v>
      </c>
      <c r="E70" s="51">
        <f t="shared" si="3"/>
        <v>270</v>
      </c>
      <c r="F70" s="51">
        <v>347.3</v>
      </c>
      <c r="G70" s="51">
        <f t="shared" si="0"/>
        <v>128.62962962962962</v>
      </c>
      <c r="H70" s="9"/>
    </row>
    <row r="71" spans="1:8" ht="12.75">
      <c r="A71" s="16"/>
      <c r="B71" s="35" t="s">
        <v>61</v>
      </c>
      <c r="C71" s="50">
        <v>1500</v>
      </c>
      <c r="D71" s="51"/>
      <c r="E71" s="51">
        <f t="shared" si="3"/>
        <v>1500</v>
      </c>
      <c r="F71" s="51">
        <v>1839.5</v>
      </c>
      <c r="G71" s="51">
        <f t="shared" si="0"/>
        <v>122.63333333333333</v>
      </c>
      <c r="H71" s="9"/>
    </row>
    <row r="72" spans="1:8" ht="12.75">
      <c r="A72" s="16"/>
      <c r="B72" s="35" t="s">
        <v>62</v>
      </c>
      <c r="C72" s="50">
        <v>1000</v>
      </c>
      <c r="D72" s="51"/>
      <c r="E72" s="51">
        <f t="shared" si="3"/>
        <v>1000</v>
      </c>
      <c r="F72" s="51">
        <v>1000</v>
      </c>
      <c r="G72" s="51">
        <f t="shared" si="0"/>
        <v>100</v>
      </c>
      <c r="H72" s="9"/>
    </row>
    <row r="73" spans="1:8" ht="12.75">
      <c r="A73" s="16"/>
      <c r="B73" s="35" t="s">
        <v>63</v>
      </c>
      <c r="C73" s="50">
        <v>900</v>
      </c>
      <c r="D73" s="51"/>
      <c r="E73" s="51">
        <f t="shared" si="3"/>
        <v>900</v>
      </c>
      <c r="F73" s="51">
        <v>900</v>
      </c>
      <c r="G73" s="51">
        <f t="shared" si="0"/>
        <v>100</v>
      </c>
      <c r="H73" s="9"/>
    </row>
    <row r="74" spans="1:8" ht="12.75">
      <c r="A74" s="16"/>
      <c r="B74" s="35" t="s">
        <v>64</v>
      </c>
      <c r="C74" s="50">
        <v>700</v>
      </c>
      <c r="D74" s="51"/>
      <c r="E74" s="51">
        <f t="shared" si="3"/>
        <v>700</v>
      </c>
      <c r="F74" s="51">
        <v>700</v>
      </c>
      <c r="G74" s="51">
        <f t="shared" si="0"/>
        <v>100</v>
      </c>
      <c r="H74" s="9"/>
    </row>
    <row r="75" spans="1:8" ht="12.75">
      <c r="A75" s="16"/>
      <c r="B75" s="35" t="s">
        <v>65</v>
      </c>
      <c r="C75" s="50">
        <v>200</v>
      </c>
      <c r="D75" s="51"/>
      <c r="E75" s="51">
        <f t="shared" si="3"/>
        <v>200</v>
      </c>
      <c r="F75" s="51">
        <v>200</v>
      </c>
      <c r="G75" s="51">
        <f t="shared" si="0"/>
        <v>100</v>
      </c>
      <c r="H75" s="9"/>
    </row>
    <row r="76" spans="1:8" ht="12.75">
      <c r="A76" s="16"/>
      <c r="B76" s="35" t="s">
        <v>66</v>
      </c>
      <c r="C76" s="50">
        <v>3000</v>
      </c>
      <c r="D76" s="51"/>
      <c r="E76" s="51">
        <f t="shared" si="3"/>
        <v>3000</v>
      </c>
      <c r="F76" s="51">
        <v>3000</v>
      </c>
      <c r="G76" s="51">
        <f aca="true" t="shared" si="4" ref="G76:G128">F76/E76*100</f>
        <v>100</v>
      </c>
      <c r="H76" s="9"/>
    </row>
    <row r="77" spans="1:8" ht="12.75">
      <c r="A77" s="16"/>
      <c r="B77" s="35" t="s">
        <v>77</v>
      </c>
      <c r="C77" s="50"/>
      <c r="D77" s="51">
        <v>244</v>
      </c>
      <c r="E77" s="51">
        <f t="shared" si="3"/>
        <v>244</v>
      </c>
      <c r="F77" s="51">
        <v>339.4</v>
      </c>
      <c r="G77" s="51">
        <f t="shared" si="4"/>
        <v>139.09836065573768</v>
      </c>
      <c r="H77" s="9"/>
    </row>
    <row r="78" spans="1:8" ht="12.75">
      <c r="A78" s="16"/>
      <c r="B78" s="35" t="s">
        <v>79</v>
      </c>
      <c r="C78" s="50"/>
      <c r="D78" s="51"/>
      <c r="E78" s="51"/>
      <c r="F78" s="51">
        <v>102.3</v>
      </c>
      <c r="G78" s="51"/>
      <c r="H78" s="9"/>
    </row>
    <row r="79" spans="1:8" ht="12.75">
      <c r="A79" s="16"/>
      <c r="B79" s="35" t="s">
        <v>81</v>
      </c>
      <c r="C79" s="50"/>
      <c r="D79" s="51"/>
      <c r="E79" s="51"/>
      <c r="F79" s="51">
        <v>26</v>
      </c>
      <c r="G79" s="51"/>
      <c r="H79" s="9"/>
    </row>
    <row r="80" spans="1:8" ht="12.75">
      <c r="A80" s="16"/>
      <c r="B80" s="35" t="s">
        <v>83</v>
      </c>
      <c r="C80" s="50"/>
      <c r="D80" s="51">
        <v>90</v>
      </c>
      <c r="E80" s="51">
        <f>SUM(C80:D80)</f>
        <v>90</v>
      </c>
      <c r="F80" s="51">
        <v>245</v>
      </c>
      <c r="G80" s="51">
        <f t="shared" si="4"/>
        <v>272.22222222222223</v>
      </c>
      <c r="H80" s="9"/>
    </row>
    <row r="81" spans="1:8" ht="12.75">
      <c r="A81" s="16"/>
      <c r="B81" s="35" t="s">
        <v>67</v>
      </c>
      <c r="C81" s="50">
        <v>300</v>
      </c>
      <c r="D81" s="51">
        <v>63.1</v>
      </c>
      <c r="E81" s="51">
        <v>363.1</v>
      </c>
      <c r="F81" s="51">
        <v>2121.4</v>
      </c>
      <c r="G81" s="51">
        <f t="shared" si="4"/>
        <v>584.2467639768659</v>
      </c>
      <c r="H81" s="9"/>
    </row>
    <row r="82" spans="1:8" ht="12.75">
      <c r="A82" s="13" t="s">
        <v>84</v>
      </c>
      <c r="B82" s="35"/>
      <c r="C82" s="50"/>
      <c r="D82" s="49">
        <v>2992.4</v>
      </c>
      <c r="E82" s="49">
        <f>SUM(C82:D82)</f>
        <v>2992.4</v>
      </c>
      <c r="F82" s="49">
        <v>2992.4</v>
      </c>
      <c r="G82" s="49">
        <f t="shared" si="4"/>
        <v>100</v>
      </c>
      <c r="H82" s="9"/>
    </row>
    <row r="83" spans="1:9" ht="12.75">
      <c r="A83" s="13" t="s">
        <v>35</v>
      </c>
      <c r="B83" s="14"/>
      <c r="C83" s="48"/>
      <c r="D83" s="49">
        <v>1725.8</v>
      </c>
      <c r="E83" s="49">
        <f>SUM(C83:D83)</f>
        <v>1725.8</v>
      </c>
      <c r="F83" s="49">
        <v>1725.7</v>
      </c>
      <c r="G83" s="49">
        <f t="shared" si="4"/>
        <v>99.99420558581528</v>
      </c>
      <c r="H83" s="9"/>
      <c r="I83" s="58"/>
    </row>
    <row r="84" spans="1:8" ht="12.75">
      <c r="A84" s="13" t="s">
        <v>75</v>
      </c>
      <c r="B84" s="14"/>
      <c r="C84" s="48"/>
      <c r="D84" s="49"/>
      <c r="E84" s="49">
        <f>SUM(C84:D84)</f>
        <v>0</v>
      </c>
      <c r="F84" s="49">
        <v>854.5</v>
      </c>
      <c r="G84" s="49"/>
      <c r="H84" s="9"/>
    </row>
    <row r="85" spans="1:10" ht="12.75">
      <c r="A85" s="13" t="s">
        <v>76</v>
      </c>
      <c r="B85" s="14"/>
      <c r="C85" s="48"/>
      <c r="D85" s="49"/>
      <c r="E85" s="49">
        <f>SUM(C85:D85)</f>
        <v>0</v>
      </c>
      <c r="F85" s="49">
        <v>4.8</v>
      </c>
      <c r="G85" s="49"/>
      <c r="H85" s="9"/>
      <c r="J85" s="47"/>
    </row>
    <row r="86" spans="1:8" ht="9" customHeight="1" thickBot="1">
      <c r="A86" s="31"/>
      <c r="B86" s="32"/>
      <c r="C86" s="57"/>
      <c r="D86" s="51"/>
      <c r="E86" s="51"/>
      <c r="F86" s="51"/>
      <c r="G86" s="51"/>
      <c r="H86" s="9"/>
    </row>
    <row r="87" spans="1:8" ht="13.5" thickBot="1">
      <c r="A87" s="61" t="s">
        <v>69</v>
      </c>
      <c r="B87" s="67"/>
      <c r="C87" s="63">
        <f>SUM(C88:C117)</f>
        <v>114541.7</v>
      </c>
      <c r="D87" s="64">
        <f>SUM(D88:D117)</f>
        <v>71725.77</v>
      </c>
      <c r="E87" s="64">
        <f>SUM(E88:E117)</f>
        <v>186267.47</v>
      </c>
      <c r="F87" s="64">
        <f>SUM(F88:F117)</f>
        <v>190656.69999999998</v>
      </c>
      <c r="G87" s="64">
        <f t="shared" si="4"/>
        <v>102.35641252871474</v>
      </c>
      <c r="H87" s="9"/>
    </row>
    <row r="88" spans="1:8" ht="12.75">
      <c r="A88" s="11" t="s">
        <v>42</v>
      </c>
      <c r="B88" s="17" t="s">
        <v>30</v>
      </c>
      <c r="C88" s="51">
        <v>40250</v>
      </c>
      <c r="D88" s="51">
        <v>4500</v>
      </c>
      <c r="E88" s="51">
        <f aca="true" t="shared" si="5" ref="E88:E94">SUM(C88:D88)</f>
        <v>44750</v>
      </c>
      <c r="F88" s="51">
        <v>44750</v>
      </c>
      <c r="G88" s="75">
        <f t="shared" si="4"/>
        <v>100</v>
      </c>
      <c r="H88" s="9"/>
    </row>
    <row r="89" spans="1:8" ht="12.75">
      <c r="A89" s="16"/>
      <c r="B89" s="17" t="s">
        <v>31</v>
      </c>
      <c r="C89" s="51">
        <v>12609</v>
      </c>
      <c r="D89" s="51"/>
      <c r="E89" s="51">
        <f t="shared" si="5"/>
        <v>12609</v>
      </c>
      <c r="F89" s="51">
        <f aca="true" t="shared" si="6" ref="F89:F97">SUM(C89:D89)</f>
        <v>12609</v>
      </c>
      <c r="G89" s="76">
        <f t="shared" si="4"/>
        <v>100</v>
      </c>
      <c r="H89" s="9"/>
    </row>
    <row r="90" spans="1:10" ht="12.75">
      <c r="A90" s="16"/>
      <c r="B90" s="17" t="s">
        <v>32</v>
      </c>
      <c r="C90" s="51">
        <v>1377.7</v>
      </c>
      <c r="D90" s="51"/>
      <c r="E90" s="51">
        <f t="shared" si="5"/>
        <v>1377.7</v>
      </c>
      <c r="F90" s="51">
        <v>1377.7</v>
      </c>
      <c r="G90" s="76">
        <f t="shared" si="4"/>
        <v>100</v>
      </c>
      <c r="H90" s="9"/>
      <c r="J90" s="47"/>
    </row>
    <row r="91" spans="1:8" ht="12.75">
      <c r="A91" s="16"/>
      <c r="B91" s="17" t="s">
        <v>51</v>
      </c>
      <c r="C91" s="51">
        <v>3952.5</v>
      </c>
      <c r="D91" s="51"/>
      <c r="E91" s="51">
        <f t="shared" si="5"/>
        <v>3952.5</v>
      </c>
      <c r="F91" s="51">
        <f t="shared" si="6"/>
        <v>3952.5</v>
      </c>
      <c r="G91" s="76">
        <f t="shared" si="4"/>
        <v>100</v>
      </c>
      <c r="H91" s="9"/>
    </row>
    <row r="92" spans="1:8" ht="12.75">
      <c r="A92" s="16"/>
      <c r="B92" s="17" t="s">
        <v>44</v>
      </c>
      <c r="C92" s="51">
        <v>31274.5</v>
      </c>
      <c r="D92" s="51"/>
      <c r="E92" s="51">
        <f t="shared" si="5"/>
        <v>31274.5</v>
      </c>
      <c r="F92" s="51">
        <f t="shared" si="6"/>
        <v>31274.5</v>
      </c>
      <c r="G92" s="76">
        <f t="shared" si="4"/>
        <v>100</v>
      </c>
      <c r="H92" s="9"/>
    </row>
    <row r="93" spans="1:8" ht="12.75">
      <c r="A93" s="16"/>
      <c r="B93" s="27" t="s">
        <v>87</v>
      </c>
      <c r="C93" s="51"/>
      <c r="D93" s="51">
        <v>435.5</v>
      </c>
      <c r="E93" s="51">
        <f t="shared" si="5"/>
        <v>435.5</v>
      </c>
      <c r="F93" s="51">
        <f t="shared" si="6"/>
        <v>435.5</v>
      </c>
      <c r="G93" s="76">
        <f t="shared" si="4"/>
        <v>100</v>
      </c>
      <c r="H93" s="9"/>
    </row>
    <row r="94" spans="1:8" ht="12.75">
      <c r="A94" s="16"/>
      <c r="B94" s="27" t="s">
        <v>92</v>
      </c>
      <c r="C94" s="51"/>
      <c r="D94" s="51">
        <v>200</v>
      </c>
      <c r="E94" s="51">
        <f t="shared" si="5"/>
        <v>200</v>
      </c>
      <c r="F94" s="51">
        <f t="shared" si="6"/>
        <v>200</v>
      </c>
      <c r="G94" s="76">
        <f t="shared" si="4"/>
        <v>100</v>
      </c>
      <c r="H94" s="9"/>
    </row>
    <row r="95" spans="1:8" ht="12.75">
      <c r="A95" s="16"/>
      <c r="B95" s="27" t="s">
        <v>89</v>
      </c>
      <c r="C95" s="51"/>
      <c r="D95" s="51">
        <v>2139.2</v>
      </c>
      <c r="E95" s="51">
        <v>2139.2</v>
      </c>
      <c r="F95" s="51">
        <v>2139.2</v>
      </c>
      <c r="G95" s="76">
        <f t="shared" si="4"/>
        <v>100</v>
      </c>
      <c r="H95" s="9"/>
    </row>
    <row r="96" spans="1:8" ht="12.75">
      <c r="A96" s="16"/>
      <c r="B96" s="27" t="s">
        <v>86</v>
      </c>
      <c r="C96" s="51"/>
      <c r="D96" s="51">
        <v>808</v>
      </c>
      <c r="E96" s="51">
        <f>SUM(C96:D96)</f>
        <v>808</v>
      </c>
      <c r="F96" s="51">
        <v>808</v>
      </c>
      <c r="G96" s="76">
        <f t="shared" si="4"/>
        <v>100</v>
      </c>
      <c r="H96" s="9"/>
    </row>
    <row r="97" spans="1:8" ht="12.75">
      <c r="A97" s="16"/>
      <c r="B97" s="17" t="s">
        <v>33</v>
      </c>
      <c r="C97" s="51">
        <v>3983</v>
      </c>
      <c r="D97" s="51"/>
      <c r="E97" s="51">
        <f>SUM(C97:D97)</f>
        <v>3983</v>
      </c>
      <c r="F97" s="51">
        <f t="shared" si="6"/>
        <v>3983</v>
      </c>
      <c r="G97" s="76">
        <f t="shared" si="4"/>
        <v>100</v>
      </c>
      <c r="H97" s="9"/>
    </row>
    <row r="98" spans="1:8" ht="12.75">
      <c r="A98" s="16"/>
      <c r="B98" s="17" t="s">
        <v>90</v>
      </c>
      <c r="C98" s="51"/>
      <c r="D98" s="51">
        <v>997.2</v>
      </c>
      <c r="E98" s="51">
        <f>SUM(C98:D98)</f>
        <v>997.2</v>
      </c>
      <c r="F98" s="51">
        <v>997.2</v>
      </c>
      <c r="G98" s="76">
        <f t="shared" si="4"/>
        <v>100</v>
      </c>
      <c r="H98" s="9"/>
    </row>
    <row r="99" spans="1:8" ht="12.75">
      <c r="A99" s="16"/>
      <c r="B99" s="27" t="s">
        <v>85</v>
      </c>
      <c r="C99" s="51"/>
      <c r="D99" s="51">
        <v>1293.8</v>
      </c>
      <c r="E99" s="51">
        <f>SUM(C99:D99)</f>
        <v>1293.8</v>
      </c>
      <c r="F99" s="51">
        <v>1293.8</v>
      </c>
      <c r="G99" s="76">
        <f t="shared" si="4"/>
        <v>100</v>
      </c>
      <c r="H99" s="9"/>
    </row>
    <row r="100" spans="1:8" ht="12.75">
      <c r="A100" s="16"/>
      <c r="B100" s="27" t="s">
        <v>88</v>
      </c>
      <c r="C100" s="51"/>
      <c r="D100" s="51">
        <v>114</v>
      </c>
      <c r="E100" s="51">
        <v>114</v>
      </c>
      <c r="F100" s="51">
        <v>114</v>
      </c>
      <c r="G100" s="76">
        <f t="shared" si="4"/>
        <v>100</v>
      </c>
      <c r="H100" s="9"/>
    </row>
    <row r="101" spans="1:8" ht="12.75">
      <c r="A101" s="16"/>
      <c r="B101" s="27" t="s">
        <v>91</v>
      </c>
      <c r="C101" s="51"/>
      <c r="D101" s="51">
        <v>147.4</v>
      </c>
      <c r="E101" s="51">
        <f aca="true" t="shared" si="7" ref="E101:E109">SUM(C101:D101)</f>
        <v>147.4</v>
      </c>
      <c r="F101" s="51">
        <v>147.4</v>
      </c>
      <c r="G101" s="76">
        <f t="shared" si="4"/>
        <v>100</v>
      </c>
      <c r="H101" s="9"/>
    </row>
    <row r="102" spans="1:8" ht="12.75">
      <c r="A102" s="16"/>
      <c r="B102" s="17" t="s">
        <v>100</v>
      </c>
      <c r="C102" s="51"/>
      <c r="D102" s="51">
        <v>16205</v>
      </c>
      <c r="E102" s="51">
        <v>16205</v>
      </c>
      <c r="F102" s="51">
        <v>16205</v>
      </c>
      <c r="G102" s="76">
        <f t="shared" si="4"/>
        <v>100</v>
      </c>
      <c r="H102" s="9"/>
    </row>
    <row r="103" spans="1:8" ht="12.75">
      <c r="A103" s="16"/>
      <c r="B103" s="27" t="s">
        <v>70</v>
      </c>
      <c r="C103" s="51">
        <v>16095</v>
      </c>
      <c r="D103" s="51">
        <v>-1046</v>
      </c>
      <c r="E103" s="51">
        <f>SUM(C103:D103)</f>
        <v>15049</v>
      </c>
      <c r="F103" s="51">
        <f>SUM(C103:D103)</f>
        <v>15049</v>
      </c>
      <c r="G103" s="76">
        <f t="shared" si="4"/>
        <v>100</v>
      </c>
      <c r="H103" s="9"/>
    </row>
    <row r="104" spans="1:8" ht="12.75">
      <c r="A104" s="16"/>
      <c r="B104" s="27" t="s">
        <v>89</v>
      </c>
      <c r="C104" s="51"/>
      <c r="D104" s="51">
        <v>863.7</v>
      </c>
      <c r="E104" s="51">
        <v>863.7</v>
      </c>
      <c r="F104" s="51">
        <v>863.7</v>
      </c>
      <c r="G104" s="76">
        <f t="shared" si="4"/>
        <v>100</v>
      </c>
      <c r="H104" s="9"/>
    </row>
    <row r="105" spans="1:8" ht="12.75">
      <c r="A105" s="16"/>
      <c r="B105" s="27" t="s">
        <v>93</v>
      </c>
      <c r="C105" s="51"/>
      <c r="D105" s="51">
        <v>346.6</v>
      </c>
      <c r="E105" s="51">
        <f t="shared" si="7"/>
        <v>346.6</v>
      </c>
      <c r="F105" s="51">
        <v>346.6</v>
      </c>
      <c r="G105" s="76">
        <f t="shared" si="4"/>
        <v>100</v>
      </c>
      <c r="H105" s="9"/>
    </row>
    <row r="106" spans="1:8" ht="12.75">
      <c r="A106" s="16"/>
      <c r="B106" s="27" t="s">
        <v>94</v>
      </c>
      <c r="C106" s="51"/>
      <c r="D106" s="51">
        <v>2031.5</v>
      </c>
      <c r="E106" s="51">
        <f t="shared" si="7"/>
        <v>2031.5</v>
      </c>
      <c r="F106" s="51">
        <v>2031.5</v>
      </c>
      <c r="G106" s="76">
        <f t="shared" si="4"/>
        <v>100</v>
      </c>
      <c r="H106" s="9"/>
    </row>
    <row r="107" spans="1:8" ht="12.75">
      <c r="A107" s="16"/>
      <c r="B107" s="27" t="s">
        <v>95</v>
      </c>
      <c r="C107" s="51"/>
      <c r="D107" s="51">
        <v>693.4</v>
      </c>
      <c r="E107" s="51">
        <f t="shared" si="7"/>
        <v>693.4</v>
      </c>
      <c r="F107" s="51">
        <v>693.4</v>
      </c>
      <c r="G107" s="76">
        <f t="shared" si="4"/>
        <v>100</v>
      </c>
      <c r="H107" s="9"/>
    </row>
    <row r="108" spans="1:8" ht="12.75">
      <c r="A108" s="16"/>
      <c r="B108" s="27" t="s">
        <v>99</v>
      </c>
      <c r="C108" s="51"/>
      <c r="D108" s="51">
        <v>782.7</v>
      </c>
      <c r="E108" s="51">
        <f t="shared" si="7"/>
        <v>782.7</v>
      </c>
      <c r="F108" s="51">
        <v>782.7</v>
      </c>
      <c r="G108" s="76">
        <f t="shared" si="4"/>
        <v>100</v>
      </c>
      <c r="H108" s="9"/>
    </row>
    <row r="109" spans="1:8" ht="12.75">
      <c r="A109" s="16"/>
      <c r="B109" s="17" t="s">
        <v>34</v>
      </c>
      <c r="C109" s="51">
        <v>1500</v>
      </c>
      <c r="D109" s="51">
        <v>400.17</v>
      </c>
      <c r="E109" s="51">
        <f t="shared" si="7"/>
        <v>1900.17</v>
      </c>
      <c r="F109" s="51">
        <v>2319.8</v>
      </c>
      <c r="G109" s="76">
        <f aca="true" t="shared" si="8" ref="G109:G116">F109/E109*100</f>
        <v>122.08381355352415</v>
      </c>
      <c r="H109" s="9"/>
    </row>
    <row r="110" spans="1:8" ht="12.75">
      <c r="A110" s="16"/>
      <c r="B110" s="27" t="s">
        <v>101</v>
      </c>
      <c r="C110" s="51"/>
      <c r="D110" s="51">
        <v>903.5</v>
      </c>
      <c r="E110" s="51">
        <f aca="true" t="shared" si="9" ref="E110:E116">SUM(C110:D110)</f>
        <v>903.5</v>
      </c>
      <c r="F110" s="51">
        <v>903.1</v>
      </c>
      <c r="G110" s="76">
        <f t="shared" si="8"/>
        <v>99.9557277255119</v>
      </c>
      <c r="H110" s="9"/>
    </row>
    <row r="111" spans="1:8" ht="12.75">
      <c r="A111" s="16"/>
      <c r="B111" s="17" t="s">
        <v>105</v>
      </c>
      <c r="C111" s="51"/>
      <c r="D111" s="51">
        <v>2154</v>
      </c>
      <c r="E111" s="51">
        <f t="shared" si="9"/>
        <v>2154</v>
      </c>
      <c r="F111" s="51">
        <v>2154</v>
      </c>
      <c r="G111" s="76">
        <f t="shared" si="8"/>
        <v>100</v>
      </c>
      <c r="H111" s="59"/>
    </row>
    <row r="112" spans="1:8" ht="12.75">
      <c r="A112" s="16"/>
      <c r="B112" s="17" t="s">
        <v>96</v>
      </c>
      <c r="C112" s="51"/>
      <c r="D112" s="51">
        <v>10529.3</v>
      </c>
      <c r="E112" s="51">
        <f t="shared" si="9"/>
        <v>10529.3</v>
      </c>
      <c r="F112" s="51">
        <v>10529.3</v>
      </c>
      <c r="G112" s="76">
        <f t="shared" si="8"/>
        <v>100</v>
      </c>
      <c r="H112" s="59"/>
    </row>
    <row r="113" spans="1:8" ht="12.75">
      <c r="A113" s="16"/>
      <c r="B113" s="17" t="s">
        <v>97</v>
      </c>
      <c r="C113" s="51"/>
      <c r="D113" s="51">
        <v>6709.3</v>
      </c>
      <c r="E113" s="51">
        <f t="shared" si="9"/>
        <v>6709.3</v>
      </c>
      <c r="F113" s="51">
        <v>6709.3</v>
      </c>
      <c r="G113" s="76">
        <f t="shared" si="8"/>
        <v>100</v>
      </c>
      <c r="H113" s="59"/>
    </row>
    <row r="114" spans="1:8" ht="12.75">
      <c r="A114" s="16"/>
      <c r="B114" s="17" t="s">
        <v>98</v>
      </c>
      <c r="C114" s="51"/>
      <c r="D114" s="51">
        <v>480.8</v>
      </c>
      <c r="E114" s="51">
        <f t="shared" si="9"/>
        <v>480.8</v>
      </c>
      <c r="F114" s="51">
        <v>480.8</v>
      </c>
      <c r="G114" s="76">
        <f t="shared" si="8"/>
        <v>100</v>
      </c>
      <c r="H114" s="9"/>
    </row>
    <row r="115" spans="1:8" ht="12.75">
      <c r="A115" s="16"/>
      <c r="B115" s="17" t="s">
        <v>102</v>
      </c>
      <c r="C115" s="51"/>
      <c r="D115" s="51">
        <v>699</v>
      </c>
      <c r="E115" s="51">
        <f t="shared" si="9"/>
        <v>699</v>
      </c>
      <c r="F115" s="51">
        <v>699</v>
      </c>
      <c r="G115" s="76">
        <f t="shared" si="8"/>
        <v>100</v>
      </c>
      <c r="H115" s="9"/>
    </row>
    <row r="116" spans="1:8" ht="12.75">
      <c r="A116" s="16"/>
      <c r="B116" s="17" t="s">
        <v>103</v>
      </c>
      <c r="C116" s="51"/>
      <c r="D116" s="51">
        <v>19337.7</v>
      </c>
      <c r="E116" s="51">
        <f t="shared" si="9"/>
        <v>19337.7</v>
      </c>
      <c r="F116" s="51">
        <v>19337.7</v>
      </c>
      <c r="G116" s="76">
        <f t="shared" si="8"/>
        <v>100</v>
      </c>
      <c r="H116" s="9"/>
    </row>
    <row r="117" spans="1:8" ht="13.5" thickBot="1">
      <c r="A117" s="31"/>
      <c r="B117" s="73" t="s">
        <v>36</v>
      </c>
      <c r="C117" s="72">
        <v>3500</v>
      </c>
      <c r="D117" s="72"/>
      <c r="E117" s="72">
        <f>SUM(C117:D117)</f>
        <v>3500</v>
      </c>
      <c r="F117" s="72">
        <v>7470</v>
      </c>
      <c r="G117" s="77">
        <f t="shared" si="4"/>
        <v>213.42857142857144</v>
      </c>
      <c r="H117" s="9"/>
    </row>
    <row r="118" spans="1:8" ht="13.5" thickBot="1">
      <c r="A118" s="78"/>
      <c r="B118" s="79"/>
      <c r="C118" s="80"/>
      <c r="D118" s="80"/>
      <c r="E118" s="80"/>
      <c r="F118" s="80"/>
      <c r="G118" s="81"/>
      <c r="H118" s="9"/>
    </row>
    <row r="119" spans="1:8" ht="13.5" thickBot="1">
      <c r="A119" s="5" t="s">
        <v>0</v>
      </c>
      <c r="B119" s="6"/>
      <c r="C119" s="54" t="s">
        <v>52</v>
      </c>
      <c r="D119" s="55" t="s">
        <v>53</v>
      </c>
      <c r="E119" s="55" t="s">
        <v>54</v>
      </c>
      <c r="F119" s="55" t="s">
        <v>71</v>
      </c>
      <c r="G119" s="55" t="s">
        <v>55</v>
      </c>
      <c r="H119" s="9"/>
    </row>
    <row r="120" spans="1:8" ht="13.5" thickBot="1">
      <c r="A120" s="68" t="s">
        <v>104</v>
      </c>
      <c r="B120" s="69"/>
      <c r="C120" s="70">
        <f>SUM(C122:C125)</f>
        <v>30000</v>
      </c>
      <c r="D120" s="71">
        <f>SUM(D122:D125)</f>
        <v>171.2</v>
      </c>
      <c r="E120" s="71">
        <f>SUM(E121:E126)</f>
        <v>30171.2</v>
      </c>
      <c r="F120" s="71">
        <f>SUM(F121:F126)</f>
        <v>31659</v>
      </c>
      <c r="G120" s="71">
        <f t="shared" si="4"/>
        <v>104.93119266055047</v>
      </c>
      <c r="H120" s="9"/>
    </row>
    <row r="121" spans="1:8" ht="12.75">
      <c r="A121" s="11" t="s">
        <v>42</v>
      </c>
      <c r="B121" s="34"/>
      <c r="C121" s="48"/>
      <c r="D121" s="51"/>
      <c r="E121" s="51"/>
      <c r="F121" s="51"/>
      <c r="G121" s="51"/>
      <c r="H121" s="9"/>
    </row>
    <row r="122" spans="1:8" ht="12.75">
      <c r="A122" s="16"/>
      <c r="B122" s="8" t="s">
        <v>106</v>
      </c>
      <c r="C122" s="18">
        <v>28000</v>
      </c>
      <c r="D122" s="51">
        <v>36.2</v>
      </c>
      <c r="E122" s="51">
        <f>SUM(C122:D122)</f>
        <v>28036.2</v>
      </c>
      <c r="F122" s="51">
        <v>26979.4</v>
      </c>
      <c r="G122" s="51">
        <f t="shared" si="4"/>
        <v>96.23058759746328</v>
      </c>
      <c r="H122" s="9"/>
    </row>
    <row r="123" spans="1:8" ht="12.75">
      <c r="A123" s="16"/>
      <c r="B123" s="8" t="s">
        <v>107</v>
      </c>
      <c r="C123" s="18"/>
      <c r="D123" s="51">
        <v>107</v>
      </c>
      <c r="E123" s="51">
        <v>107</v>
      </c>
      <c r="F123" s="51">
        <v>107</v>
      </c>
      <c r="G123" s="51">
        <f t="shared" si="4"/>
        <v>100</v>
      </c>
      <c r="H123" s="9"/>
    </row>
    <row r="124" spans="1:8" ht="12.75">
      <c r="A124" s="16"/>
      <c r="B124" s="8" t="s">
        <v>108</v>
      </c>
      <c r="C124" s="18">
        <v>2000</v>
      </c>
      <c r="D124" s="51"/>
      <c r="E124" s="51">
        <f>SUM(C124:D124)</f>
        <v>2000</v>
      </c>
      <c r="F124" s="51">
        <v>3542</v>
      </c>
      <c r="G124" s="51">
        <f t="shared" si="4"/>
        <v>177.1</v>
      </c>
      <c r="H124" s="9"/>
    </row>
    <row r="125" spans="1:8" ht="12.75">
      <c r="A125" s="16"/>
      <c r="B125" s="8" t="s">
        <v>110</v>
      </c>
      <c r="C125" s="18"/>
      <c r="D125" s="51">
        <v>28</v>
      </c>
      <c r="E125" s="51">
        <f>SUM(C125:D125)</f>
        <v>28</v>
      </c>
      <c r="F125" s="51">
        <v>1028</v>
      </c>
      <c r="G125" s="51">
        <f t="shared" si="4"/>
        <v>3671.4285714285716</v>
      </c>
      <c r="H125" s="9"/>
    </row>
    <row r="126" spans="1:8" ht="12.75">
      <c r="A126" s="16"/>
      <c r="B126" s="8" t="s">
        <v>109</v>
      </c>
      <c r="C126" s="18"/>
      <c r="D126" s="51"/>
      <c r="E126" s="51"/>
      <c r="F126" s="51">
        <v>2.6</v>
      </c>
      <c r="G126" s="51"/>
      <c r="H126" s="9"/>
    </row>
    <row r="127" spans="1:8" ht="15" customHeight="1" thickBot="1">
      <c r="A127" s="31"/>
      <c r="B127" s="8"/>
      <c r="C127" s="33"/>
      <c r="D127" s="51"/>
      <c r="E127" s="51"/>
      <c r="F127" s="51"/>
      <c r="G127" s="51"/>
      <c r="H127" s="9"/>
    </row>
    <row r="128" spans="1:8" ht="21" customHeight="1" thickBot="1">
      <c r="A128" s="82" t="s">
        <v>74</v>
      </c>
      <c r="B128" s="83"/>
      <c r="C128" s="84">
        <f>SUM(C7+C16+C20+C30+C39+C43+C44+C54+C62+C67+C83+C87+C120+C60)</f>
        <v>448519</v>
      </c>
      <c r="D128" s="84">
        <f>D120+D87+D41+D5</f>
        <v>96705.37</v>
      </c>
      <c r="E128" s="84">
        <f>E120+E87+E41+E5</f>
        <v>545224.37</v>
      </c>
      <c r="F128" s="84">
        <f>F120+F87+F41+F5</f>
        <v>570814.19</v>
      </c>
      <c r="G128" s="84">
        <f t="shared" si="4"/>
        <v>104.69344758012191</v>
      </c>
      <c r="H128" s="9"/>
    </row>
    <row r="129" spans="1:8" ht="12.75">
      <c r="A129" s="9"/>
      <c r="B129" s="9"/>
      <c r="C129" s="8"/>
      <c r="D129" s="9"/>
      <c r="E129" s="9"/>
      <c r="F129" s="9"/>
      <c r="G129" s="9"/>
      <c r="H129" s="9"/>
    </row>
    <row r="130" spans="1:8" ht="12.75">
      <c r="A130" s="26"/>
      <c r="B130" s="9"/>
      <c r="C130" s="10"/>
      <c r="D130" s="9"/>
      <c r="E130" s="9"/>
      <c r="F130" s="9"/>
      <c r="G130" s="9"/>
      <c r="H130" s="9"/>
    </row>
    <row r="131" spans="3:5" ht="12.75">
      <c r="C131" s="3"/>
      <c r="E131" s="1"/>
    </row>
    <row r="132" spans="3:5" ht="12.75">
      <c r="C132" s="3"/>
      <c r="E132" s="1"/>
    </row>
    <row r="133" spans="3:5" ht="13.5" thickBot="1">
      <c r="C133" s="3"/>
      <c r="E133" s="1"/>
    </row>
    <row r="134" spans="1:7" ht="15.75" customHeight="1" thickBot="1">
      <c r="A134" s="85" t="s">
        <v>111</v>
      </c>
      <c r="B134" s="85"/>
      <c r="C134" s="55" t="s">
        <v>52</v>
      </c>
      <c r="D134" s="55" t="s">
        <v>53</v>
      </c>
      <c r="E134" s="55" t="s">
        <v>54</v>
      </c>
      <c r="F134" s="55" t="s">
        <v>71</v>
      </c>
      <c r="G134" s="55" t="s">
        <v>55</v>
      </c>
    </row>
    <row r="135" spans="1:7" ht="17.25" customHeight="1">
      <c r="A135" s="94" t="s">
        <v>112</v>
      </c>
      <c r="B135" s="94"/>
      <c r="C135" s="86">
        <v>243965</v>
      </c>
      <c r="D135" s="86">
        <v>19383.5</v>
      </c>
      <c r="E135" s="86">
        <f>SUM(C135:D135)</f>
        <v>263348.5</v>
      </c>
      <c r="F135" s="86">
        <v>272764.5</v>
      </c>
      <c r="G135" s="86">
        <f>F135/E135*100</f>
        <v>103.5754902723957</v>
      </c>
    </row>
    <row r="136" spans="1:7" ht="17.25" customHeight="1">
      <c r="A136" s="87" t="s">
        <v>113</v>
      </c>
      <c r="B136" s="87"/>
      <c r="C136" s="86">
        <v>60012.3</v>
      </c>
      <c r="D136" s="86">
        <v>5424.9</v>
      </c>
      <c r="E136" s="86">
        <f>SUM(C136:D136)</f>
        <v>65437.200000000004</v>
      </c>
      <c r="F136" s="86">
        <v>75734</v>
      </c>
      <c r="G136" s="86">
        <f>F136/E136*100</f>
        <v>115.73539210112902</v>
      </c>
    </row>
    <row r="137" spans="1:7" ht="17.25" customHeight="1">
      <c r="A137" s="90" t="s">
        <v>114</v>
      </c>
      <c r="B137" s="90"/>
      <c r="C137" s="86">
        <v>114541.7</v>
      </c>
      <c r="D137" s="86">
        <v>71725.8</v>
      </c>
      <c r="E137" s="86">
        <f>SUM(C137:D137)</f>
        <v>186267.5</v>
      </c>
      <c r="F137" s="86">
        <v>190656.9</v>
      </c>
      <c r="G137" s="86">
        <f>F137/E137*100</f>
        <v>102.35650341578643</v>
      </c>
    </row>
    <row r="138" spans="1:7" ht="17.25" customHeight="1" thickBot="1">
      <c r="A138" s="90" t="s">
        <v>115</v>
      </c>
      <c r="B138" s="90"/>
      <c r="C138" s="86">
        <v>30000</v>
      </c>
      <c r="D138" s="86">
        <v>171.2</v>
      </c>
      <c r="E138" s="86">
        <f>SUM(C138:D138)</f>
        <v>30171.2</v>
      </c>
      <c r="F138" s="86">
        <v>31659</v>
      </c>
      <c r="G138" s="86">
        <f>F138/E138*100</f>
        <v>104.93119266055047</v>
      </c>
    </row>
    <row r="139" spans="1:7" s="4" customFormat="1" ht="18" customHeight="1" thickBot="1">
      <c r="A139" s="91" t="s">
        <v>116</v>
      </c>
      <c r="B139" s="91"/>
      <c r="C139" s="88">
        <f>SUM(C135:C138)</f>
        <v>448519</v>
      </c>
      <c r="D139" s="88">
        <f>SUM(D135:D138)</f>
        <v>96705.40000000001</v>
      </c>
      <c r="E139" s="88">
        <f>SUM(E135:E138)</f>
        <v>545224.4</v>
      </c>
      <c r="F139" s="88">
        <f>SUM(F135:F138)</f>
        <v>570814.4</v>
      </c>
      <c r="G139" s="88">
        <f>F139/E139*100</f>
        <v>104.69348033580302</v>
      </c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</sheetData>
  <mergeCells count="6">
    <mergeCell ref="A1:G1"/>
    <mergeCell ref="A138:B138"/>
    <mergeCell ref="A139:B139"/>
    <mergeCell ref="A2:G2"/>
    <mergeCell ref="A135:B135"/>
    <mergeCell ref="A137:B137"/>
  </mergeCells>
  <printOptions/>
  <pageMargins left="0.7874015748031497" right="0.5905511811023623" top="0.8661417322834646" bottom="0.8661417322834646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MeU Strakonice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Roháčková</dc:creator>
  <cp:keywords/>
  <dc:description/>
  <cp:lastModifiedBy>Jankovco</cp:lastModifiedBy>
  <cp:lastPrinted>2007-04-17T11:13:18Z</cp:lastPrinted>
  <dcterms:created xsi:type="dcterms:W3CDTF">2004-09-20T13:09:14Z</dcterms:created>
  <dcterms:modified xsi:type="dcterms:W3CDTF">2007-04-17T11:34:01Z</dcterms:modified>
  <cp:category/>
  <cp:version/>
  <cp:contentType/>
  <cp:contentStatus/>
</cp:coreProperties>
</file>