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tavba" sheetId="1" state="visible" r:id="rId2"/>
    <sheet name="01 01 KL" sheetId="2" state="visible" r:id="rId3"/>
    <sheet name="01 01 Rek" sheetId="3" state="visible" r:id="rId4"/>
    <sheet name="01 01 Pol" sheetId="4" state="visible" r:id="rId5"/>
    <sheet name="02 01 KL" sheetId="5" state="visible" r:id="rId6"/>
    <sheet name="02 01 Rek" sheetId="6" state="visible" r:id="rId7"/>
    <sheet name="02 01 Pol" sheetId="7" state="visible" r:id="rId8"/>
  </sheets>
  <definedNames>
    <definedName function="false" hidden="false" localSheetId="1" name="_xlnm.Print_Area" vbProcedure="false">'01 01 KL'!$A$1:$G$45</definedName>
    <definedName function="false" hidden="false" localSheetId="3" name="_xlnm.Print_Area" vbProcedure="false">'01 01 Pol'!$A$1:$K$96</definedName>
    <definedName function="false" hidden="false" localSheetId="3" name="_xlnm.Print_Titles" vbProcedure="false">'01 01 Pol'!$1:$6</definedName>
    <definedName function="false" hidden="false" localSheetId="2" name="_xlnm.Print_Area" vbProcedure="false">'01 01 Rek'!$A$1:$I$37</definedName>
    <definedName function="false" hidden="false" localSheetId="2" name="_xlnm.Print_Titles" vbProcedure="false">'01 01 Rek'!$1:$6</definedName>
    <definedName function="false" hidden="false" localSheetId="4" name="_xlnm.Print_Area" vbProcedure="false">'02 01 KL'!$A$1:$G$45</definedName>
    <definedName function="false" hidden="false" localSheetId="6" name="_xlnm.Print_Area" vbProcedure="false">'02 01 Pol'!$A$1:$K$82</definedName>
    <definedName function="false" hidden="false" localSheetId="6" name="_xlnm.Print_Titles" vbProcedure="false">'02 01 Pol'!$1:$6</definedName>
    <definedName function="false" hidden="false" localSheetId="5" name="_xlnm.Print_Area" vbProcedure="false">'02 01 Rek'!$A$1:$I$36</definedName>
    <definedName function="false" hidden="false" localSheetId="5" name="_xlnm.Print_Titles" vbProcedure="false">'02 01 Rek'!$1:$6</definedName>
    <definedName function="false" hidden="false" localSheetId="0" name="_xlnm.Print_Area" vbProcedure="false">Stavba!$B$1:$J$84</definedName>
    <definedName function="false" hidden="false" localSheetId="0" name="CelkemObjekty" vbProcedure="false">Stavba!$F$32</definedName>
    <definedName function="false" hidden="false" localSheetId="0" name="CisloStavby" vbProcedure="false">Stavba!$D$5</definedName>
    <definedName function="false" hidden="false" localSheetId="0" name="dadresa" vbProcedure="false">Stavba!$D$8</definedName>
    <definedName function="false" hidden="false" localSheetId="0" name="DIČ" vbProcedure="false">Stavba!$K$8</definedName>
    <definedName function="false" hidden="false" localSheetId="0" name="dmisto" vbProcedure="false">Stavba!$D$9</definedName>
    <definedName function="false" hidden="false" localSheetId="0" name="dpsc" vbProcedure="false">Stavba!$C$9</definedName>
    <definedName function="false" hidden="false" localSheetId="0" name="IČO" vbProcedure="false">Stavba!$K$7</definedName>
    <definedName function="false" hidden="false" localSheetId="0" name="NazevObjektu" vbProcedure="false">Stavba!$C$29</definedName>
    <definedName function="false" hidden="false" localSheetId="0" name="NazevStavby" vbProcedure="false">Stavba!$E$5</definedName>
    <definedName function="false" hidden="false" localSheetId="0" name="Objednatel" vbProcedure="false">Stavba!$D$11</definedName>
    <definedName function="false" hidden="false" localSheetId="0" name="Objekt" vbProcedure="false">Stavba!$B$29</definedName>
    <definedName function="false" hidden="false" localSheetId="0" name="odic" vbProcedure="false">Stavba!$K$12</definedName>
    <definedName function="false" hidden="false" localSheetId="0" name="oico" vbProcedure="false">Stavba!$K$11</definedName>
    <definedName function="false" hidden="false" localSheetId="0" name="omisto" vbProcedure="false">Stavba!$D$13</definedName>
    <definedName function="false" hidden="false" localSheetId="0" name="onazev" vbProcedure="false">Stavba!$D$12</definedName>
    <definedName function="false" hidden="false" localSheetId="0" name="opsc" vbProcedure="false">Stavba!$C$13</definedName>
    <definedName function="false" hidden="false" localSheetId="0" name="SazbaDPH1" vbProcedure="false">Stavba!$D$19</definedName>
    <definedName function="false" hidden="false" localSheetId="0" name="SazbaDPH2" vbProcedure="false">Stavba!$D$21</definedName>
    <definedName function="false" hidden="false" localSheetId="0" name="SoucetDilu" vbProcedure="false">Stavba!$F$65:$J$65</definedName>
    <definedName function="false" hidden="false" localSheetId="0" name="StavbaCelkem" vbProcedure="false">Stavba!$H$32</definedName>
    <definedName function="false" hidden="false" localSheetId="0" name="Zhotovitel" vbProcedure="false">Stavba!$D$7</definedName>
    <definedName function="false" hidden="false" localSheetId="0" name="_xlnm.Print_Area" vbProcedure="false">Stavba!$B$1:$J$84</definedName>
    <definedName function="false" hidden="false" localSheetId="1" name="_xlnm.Print_Area" vbProcedure="false">'01 01 KL'!$A$1:$G$45</definedName>
    <definedName function="false" hidden="false" localSheetId="2" name="_xlnm.Print_Area" vbProcedure="false">'01 01 Rek'!$A$1:$I$37</definedName>
    <definedName function="false" hidden="false" localSheetId="2" name="_xlnm.Print_Titles" vbProcedure="false">'01 01 Rek'!$1:$6</definedName>
    <definedName function="false" hidden="false" localSheetId="3" name="solver_lin" vbProcedure="false">0</definedName>
    <definedName function="false" hidden="false" localSheetId="3" name="solver_num" vbProcedure="false">0</definedName>
    <definedName function="false" hidden="false" localSheetId="3" name="solver_opt" vbProcedure="false">'01 01 pol'!#ref!</definedName>
    <definedName function="false" hidden="false" localSheetId="3" name="solver_typ" vbProcedure="false">1</definedName>
    <definedName function="false" hidden="false" localSheetId="3" name="solver_val" vbProcedure="false">0</definedName>
    <definedName function="false" hidden="false" localSheetId="3" name="_xlnm.Print_Area" vbProcedure="false">'01 01 Pol'!$A$1:$K$96</definedName>
    <definedName function="false" hidden="false" localSheetId="3" name="_xlnm.Print_Titles" vbProcedure="false">'01 01 Pol'!$1:$6</definedName>
    <definedName function="false" hidden="false" localSheetId="4" name="_xlnm.Print_Area" vbProcedure="false">'02 01 KL'!$A$1:$G$45</definedName>
    <definedName function="false" hidden="false" localSheetId="5" name="_xlnm.Print_Area" vbProcedure="false">'02 01 Rek'!$A$1:$I$36</definedName>
    <definedName function="false" hidden="false" localSheetId="5" name="_xlnm.Print_Titles" vbProcedure="false">'02 01 Rek'!$1:$6</definedName>
    <definedName function="false" hidden="false" localSheetId="6" name="solver_lin" vbProcedure="false">0</definedName>
    <definedName function="false" hidden="false" localSheetId="6" name="solver_num" vbProcedure="false">0</definedName>
    <definedName function="false" hidden="false" localSheetId="6" name="solver_opt" vbProcedure="false">'02 01 pol'!#ref!</definedName>
    <definedName function="false" hidden="false" localSheetId="6" name="solver_typ" vbProcedure="false">1</definedName>
    <definedName function="false" hidden="false" localSheetId="6" name="solver_val" vbProcedure="false">0</definedName>
    <definedName function="false" hidden="false" localSheetId="6" name="_xlnm.Print_Area" vbProcedure="false">'02 01 Pol'!$A$1:$K$82</definedName>
    <definedName function="false" hidden="false" localSheetId="6" name="_xlnm.Print_Titles" vbProcedure="false">'02 01 Pol'!$1:$6</definedName>
    <definedName function="false" hidden="false" name="__shared_4_17_0" vbProcedure="false">A1*D1</definedName>
    <definedName function="false" hidden="false" name="__shared_4_18_0" vbProcedure="false">A1*F1</definedName>
    <definedName function="false" hidden="false" name="__shared_1_0_0" vbProcedure="false">(A1*SazbaDPH1)/100+(B1*SazbaDPH2)/100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<sst xmlns="http://schemas.openxmlformats.org/spreadsheetml/2006/main" count="809" uniqueCount="294">
  <si>
    <t>Položkový rozpočet stavby</t>
  </si>
  <si>
    <t>Datum: </t>
  </si>
  <si>
    <t> </t>
  </si>
  <si>
    <t>Stavba :</t>
  </si>
  <si>
    <t>1503</t>
  </si>
  <si>
    <t>Oprava soc. zařízení sport. areálu</t>
  </si>
  <si>
    <t>Objednatel : </t>
  </si>
  <si>
    <t>STARZ Strakonice</t>
  </si>
  <si>
    <t>IČO :</t>
  </si>
  <si>
    <t>DIČ :</t>
  </si>
  <si>
    <t>Zhotovitel : </t>
  </si>
  <si>
    <t>bude vybrán</t>
  </si>
  <si>
    <t>Za zhotovitele :</t>
  </si>
  <si>
    <t>Za objednatele :</t>
  </si>
  <si>
    <t>_______________</t>
  </si>
  <si>
    <t>Rozpočtové náklady</t>
  </si>
  <si>
    <t>Základ pro DPH</t>
  </si>
  <si>
    <t>%</t>
  </si>
  <si>
    <t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</si>
  <si>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</si>
  <si>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</si>
  <si>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</si>
  <si>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</si>
  <si>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</si>
  <si>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01</t>
  </si>
  <si>
    <t>Oprava soc. zařízení v 1. N.P.</t>
  </si>
  <si>
    <t>02</t>
  </si>
  <si>
    <t>Oprava soc. zařízení - invalidé</t>
  </si>
  <si>
    <t>Celkem za stavbu</t>
  </si>
  <si>
    <t>Rekapitulace stavebních rozpočtů</t>
  </si>
  <si>
    <t>Číslo objektu</t>
  </si>
  <si>
    <t>Číslo a název rozpočtu</t>
  </si>
  <si>
    <t>01 Oprava soc. zařízení v 1. N.P.</t>
  </si>
  <si>
    <t>01 Oprava soc. zařízení - invalidé</t>
  </si>
  <si>
    <t>Rekapitulace stavebních dílů</t>
  </si>
  <si>
    <t>Číslo a název dílu</t>
  </si>
  <si>
    <t>HZS</t>
  </si>
  <si>
    <t>61</t>
  </si>
  <si>
    <t>Upravy povrchů vnitřní</t>
  </si>
  <si>
    <t>63</t>
  </si>
  <si>
    <t>Podlahy a podlahové konstrukce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</si>
  <si>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</si>
  <si>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</si>
  <si>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</si>
  <si>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</si>
  <si>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</si>
  <si>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</si>
  <si>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</si>
  <si>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</si>
  <si>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</si>
  <si>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</si>
  <si>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</si>
  <si>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</si>
  <si>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</si>
  <si>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</si>
  <si>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</si>
  <si>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</si>
  <si>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</si>
  <si>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</si>
  <si>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</si>
  <si>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</si>
  <si>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</si>
  <si>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</si>
  <si>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</si>
  <si>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</si>
  <si>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M21</t>
  </si>
  <si>
    <t>Elektromontáže</t>
  </si>
  <si>
    <t>M24</t>
  </si>
  <si>
    <t>Montáže vzduchotechnických zařízení</t>
  </si>
  <si>
    <t>Rekapitulace vedlejších rozpočtových nákladů</t>
  </si>
  <si>
    <t>Název vedlejšího nákladu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</si>
  <si>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</si>
  <si>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</si>
  <si>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</si>
  <si>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</si>
  <si>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</si>
  <si>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</si>
  <si>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</si>
  <si>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</si>
  <si>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POLOŽKOVÝ ROZPOČET</t>
  </si>
  <si>
    <t>Rozpočet</t>
  </si>
  <si>
    <t>JKSO </t>
  </si>
  <si>
    <t>Objekt</t>
  </si>
  <si>
    <t>SKP </t>
  </si>
  <si>
    <t>Měrná jednotka</t>
  </si>
  <si>
    <t>Stavba</t>
  </si>
  <si>
    <t>Počet jednotek</t>
  </si>
  <si>
    <t>Náklady na m.j.</t>
  </si>
  <si>
    <t>Projektant</t>
  </si>
  <si>
    <t>Bláha  Pavel  Ing.</t>
  </si>
  <si>
    <t>Typ rozpočtu</t>
  </si>
  <si>
    <t>Zpracovatel projektu</t>
  </si>
  <si>
    <t>Objednatel</t>
  </si>
  <si>
    <t>Dodavatel</t>
  </si>
  <si>
    <t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</si>
  <si>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</si>
  <si>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</si>
  <si>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</si>
  <si>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</si>
  <si>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</si>
  <si>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</si>
  <si>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</si>
  <si>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</si>
  <si>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</si>
  <si>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</si>
  <si>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</si>
  <si>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</si>
  <si>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</si>
  <si>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</si>
  <si>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</si>
  <si>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</si>
  <si>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</si>
  <si>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</si>
  <si>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</si>
  <si>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</si>
  <si>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</si>
  <si>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</si>
  <si>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</si>
  <si>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</si>
  <si>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%  </t>
  </si>
  <si>
    <t>DPH</t>
  </si>
  <si>
    <t>% </t>
  </si>
  <si>
    <t>CENA ZA OBJEKT CELKEM</t>
  </si>
  <si>
    <t>Poznámka :</t>
  </si>
  <si>
    <t>1503 Oprava soc. zařízení sport. areálu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</si>
  <si>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</si>
  <si>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</si>
  <si>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</si>
  <si>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</si>
  <si>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</si>
  <si>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</si>
  <si>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</si>
  <si>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</si>
  <si>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</si>
  <si>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</si>
  <si>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</si>
  <si>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</si>
  <si>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Základna</t>
  </si>
  <si>
    <t>CELKEM VRN</t>
  </si>
  <si>
    <t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</si>
  <si>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</si>
  <si>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</si>
  <si>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</si>
  <si>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</si>
  <si>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</si>
  <si>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</si>
  <si>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</si>
  <si>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</si>
  <si>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</si>
  <si>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</si>
  <si>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</si>
  <si>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</si>
  <si>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</si>
  <si>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611421431RT2</t>
  </si>
  <si>
    <t>Oprava váp.omítek stropů do 50% plochy - štukových s použitím suché maltové směsi</t>
  </si>
  <si>
    <t>m2</t>
  </si>
  <si>
    <t>611471411R00</t>
  </si>
  <si>
    <t>Úprava stropů aktivovaným štukem tl. 2 - 3 mm </t>
  </si>
  <si>
    <t>612421431RT2</t>
  </si>
  <si>
    <t>Oprava vápen.omítek stěn do 50 % pl. - štukových s použitím suché maltové směsi</t>
  </si>
  <si>
    <t>612451121R00</t>
  </si>
  <si>
    <t>Omítka vnitřní zdiva, cementová (MC), hladká doplnění z 50% pod obklady po otlučení</t>
  </si>
  <si>
    <t>612471411RT2</t>
  </si>
  <si>
    <t>Úprava vnitřních stěn aktivovaným štukem s použitím suché maltové směsi</t>
  </si>
  <si>
    <t>Celkem za</t>
  </si>
  <si>
    <t>61 Upravy povrchů vnitřní</t>
  </si>
  <si>
    <t>631312121R00</t>
  </si>
  <si>
    <t>Doplnění mazanin betonem po vybourání dlažby</t>
  </si>
  <si>
    <t>m3</t>
  </si>
  <si>
    <t>63 Podlahy a podlahové konstrukce</t>
  </si>
  <si>
    <t>952901111R00</t>
  </si>
  <si>
    <t>Vyčištění budov o výšce podlaží do 4 m </t>
  </si>
  <si>
    <t>95 Dokončovací konstrukce na pozemních stavbách</t>
  </si>
  <si>
    <t>965081713R00</t>
  </si>
  <si>
    <t>Bourání dlaždic keramických tl. 1 cm, nad 1 m2 </t>
  </si>
  <si>
    <t>96 Bourání konstrukcí</t>
  </si>
  <si>
    <t>978011161R00</t>
  </si>
  <si>
    <t>Otlučení omítek vnitřních vápenných stropů do 50 % </t>
  </si>
  <si>
    <t>978013161R00</t>
  </si>
  <si>
    <t>Otlučení omítek vnitřních stěn v rozsahu do 50 % </t>
  </si>
  <si>
    <t>978059531R00</t>
  </si>
  <si>
    <t>Odsekání vnitřních obkladů stěn nad 2 m2 </t>
  </si>
  <si>
    <t>97 Prorážení otvorů</t>
  </si>
  <si>
    <t>999281105R00</t>
  </si>
  <si>
    <t>Přesun hmot pro opravy a údržbu do výšky 6 m </t>
  </si>
  <si>
    <t>t</t>
  </si>
  <si>
    <t>99 Staveništní přesun hmot</t>
  </si>
  <si>
    <t>721210814R00</t>
  </si>
  <si>
    <t>Demontáž vpusti </t>
  </si>
  <si>
    <t>kus</t>
  </si>
  <si>
    <t>721211520RT1</t>
  </si>
  <si>
    <t>Vpusť podlahová litinová mřížka</t>
  </si>
  <si>
    <t>721200001RA0</t>
  </si>
  <si>
    <t>Kanalizace vnitřní připojovací PVC </t>
  </si>
  <si>
    <t>m</t>
  </si>
  <si>
    <t>998721101R00</t>
  </si>
  <si>
    <t>Přesun hmot pro vnitřní kanalizaci, výšky do 6 m </t>
  </si>
  <si>
    <t>721 Vnitřní kanalizace</t>
  </si>
  <si>
    <t>722200003RAB</t>
  </si>
  <si>
    <t>Vodovod, potrubí  připojovací vnitřní ochrana potrubí tepelněizolační skruží</t>
  </si>
  <si>
    <t>722 Vnitřní vodovod</t>
  </si>
  <si>
    <t>725110811R00</t>
  </si>
  <si>
    <t>Demontáž klozetů splachovacích </t>
  </si>
  <si>
    <t>soubor</t>
  </si>
  <si>
    <t>725122221R00</t>
  </si>
  <si>
    <t>Pisoár s automatickým splachovačem</t>
  </si>
  <si>
    <t>725122813R00</t>
  </si>
  <si>
    <t>Demontáž pisoárů </t>
  </si>
  <si>
    <t>725220841R00</t>
  </si>
  <si>
    <t>Demontáž ocelové vany </t>
  </si>
  <si>
    <t>725530823R00</t>
  </si>
  <si>
    <t>Demontáž, zásobník elektrický tlakový </t>
  </si>
  <si>
    <t>725840850R00</t>
  </si>
  <si>
    <t>Demontáž baterie sprch. </t>
  </si>
  <si>
    <t>725845111RT1</t>
  </si>
  <si>
    <t>Baterie sprchová nástěnná - vč. příslušenství standardní</t>
  </si>
  <si>
    <t>725100001RA0</t>
  </si>
  <si>
    <t>Umyvadlo, baterie, zápachová uzávěrka </t>
  </si>
  <si>
    <t>725100003RA0</t>
  </si>
  <si>
    <t>Vana, baterie, zápachová uzávěrka </t>
  </si>
  <si>
    <t>725100006RA0</t>
  </si>
  <si>
    <t>Klozet kombi </t>
  </si>
  <si>
    <t>725100008RA0</t>
  </si>
  <si>
    <t>Ohřívač vody elektrický akumulační </t>
  </si>
  <si>
    <t>R položka</t>
  </si>
  <si>
    <t>Úprava připojení zař. předmětů </t>
  </si>
  <si>
    <t>ks</t>
  </si>
  <si>
    <t>998725101R00</t>
  </si>
  <si>
    <t>Přesun hmot pro zařizovací předměty, výšky do 6 m </t>
  </si>
  <si>
    <t>725 Zařizovací předměty</t>
  </si>
  <si>
    <t>766111820R00</t>
  </si>
  <si>
    <t>Demontáž dřevěných zástěn WC </t>
  </si>
  <si>
    <t>998766101R00</t>
  </si>
  <si>
    <t>Přesun hmot pro truhlářské konstr., výšky do 6 m </t>
  </si>
  <si>
    <t>767131111R00</t>
  </si>
  <si>
    <t>D+M zástěn WC </t>
  </si>
  <si>
    <t>766 Konstrukce truhlářské</t>
  </si>
  <si>
    <t>771101116R00</t>
  </si>
  <si>
    <t>Vyrovnání podkladů samonivel. hmotou tl. do 30 mm </t>
  </si>
  <si>
    <t>771101142R00</t>
  </si>
  <si>
    <t>Hydroizolační stěrka dvouvrstvá </t>
  </si>
  <si>
    <t>771101210R00</t>
  </si>
  <si>
    <t>Penetrace podkladu pod dlažby </t>
  </si>
  <si>
    <t>771575109R00</t>
  </si>
  <si>
    <t>Montáž podlah keram.,hladké, tmel, 30x30 cm </t>
  </si>
  <si>
    <t>59764206</t>
  </si>
  <si>
    <t>Dlažba slinutá matná 300x600x9 mm</t>
  </si>
  <si>
    <t>998771101R00</t>
  </si>
  <si>
    <t>Přesun hmot pro podlahy z dlaždic, výšky do 6 m </t>
  </si>
  <si>
    <t>771 Podlahy z dlaždic a obklady</t>
  </si>
  <si>
    <t>781101111R00</t>
  </si>
  <si>
    <t>Vyrovnání podkladu maltou ze SMS tl. do 7 mm </t>
  </si>
  <si>
    <t>781101142R00</t>
  </si>
  <si>
    <t>781101210R00</t>
  </si>
  <si>
    <t>Penetrace podkladu pod obklady </t>
  </si>
  <si>
    <t>781475115R00</t>
  </si>
  <si>
    <t>Obklad vnitřní stěn keramický, do tmele </t>
  </si>
  <si>
    <t>781491001RT1</t>
  </si>
  <si>
    <t>Montáž lišt k obkladům rohových, koutových i dilatačních</t>
  </si>
  <si>
    <t>59760101.A</t>
  </si>
  <si>
    <t>Lišta rohová , koutová, ukončovací</t>
  </si>
  <si>
    <t>597813663</t>
  </si>
  <si>
    <t>Obkládačka světle šedá mat</t>
  </si>
  <si>
    <t>998781101R00</t>
  </si>
  <si>
    <t>Přesun hmot pro obklady keramické, výšky do 6 m </t>
  </si>
  <si>
    <t>781 Obklady keramické</t>
  </si>
  <si>
    <t>784191201R00</t>
  </si>
  <si>
    <t>Penetrace podkladu hloubková 1x </t>
  </si>
  <si>
    <t>784195212R00</t>
  </si>
  <si>
    <t>Malba tekutá otěruvzdorná, prodyšná, bílá, 2 x </t>
  </si>
  <si>
    <t>784 Malby</t>
  </si>
  <si>
    <t>Demontáž vypínačů a zásuvek </t>
  </si>
  <si>
    <t>D+M zásuvek a vypínačů </t>
  </si>
  <si>
    <t>M21 Elektromontáže</t>
  </si>
  <si>
    <t>D+M ventil. mřížka 300/300 </t>
  </si>
  <si>
    <t>M24 Montáže vzduchotechnických zařízení</t>
  </si>
  <si>
    <t>979082111R00</t>
  </si>
  <si>
    <t>Vnitrostaveništní doprava suti do 10 m </t>
  </si>
  <si>
    <t>979082121R00</t>
  </si>
  <si>
    <t>Příplatek k vnitrost. dopravě suti za dalších 5 m </t>
  </si>
  <si>
    <t>979083116R00</t>
  </si>
  <si>
    <t>Vodorovné přemístění suti na skládku do 5000 m </t>
  </si>
  <si>
    <t>979087112R00</t>
  </si>
  <si>
    <t>Nakládání suti na dopravní prostředky </t>
  </si>
  <si>
    <t>979093111R00</t>
  </si>
  <si>
    <t>Uložení suti na skládku bez zhutnění </t>
  </si>
  <si>
    <t>979990001R00</t>
  </si>
  <si>
    <t>Poplatek za skládku stavební suti </t>
  </si>
  <si>
    <t>D96 Přesuny suti a vybouraných hmot</t>
  </si>
  <si>
    <t>02 Oprava soc. zařízení - invalidé</t>
  </si>
  <si>
    <t>Pisoár s automatickým splachovačem </t>
  </si>
  <si>
    <t>725410812R00</t>
  </si>
  <si>
    <t>Vybourání pisoár. žlabu  dl.2000 </t>
  </si>
  <si>
    <t>Malba tekutá otěruvzdorná prodyšná, bílá, 2 x </t>
  </si>
</sst>
</file>

<file path=xl/styles.xml><?xml version="1.0" encoding="utf-8"?>
<styleSheet xmlns="http://schemas.openxmlformats.org/spreadsheetml/2006/main">
  <numFmts count="11">
    <numFmt formatCode="GENERAL" numFmtId="164"/>
    <numFmt formatCode="D/M/YYYY" numFmtId="165"/>
    <numFmt formatCode="@" numFmtId="166"/>
    <numFmt formatCode="0" numFmtId="167"/>
    <numFmt formatCode="#,##0.00" numFmtId="168"/>
    <numFmt formatCode="#,##0" numFmtId="169"/>
    <numFmt formatCode="0.0%" numFmtId="170"/>
    <numFmt formatCode="0.0" numFmtId="171"/>
    <numFmt formatCode="DD/MM/YY" numFmtId="172"/>
    <numFmt formatCode="#,##0,&quot;Kč&quot;" numFmtId="173"/>
    <numFmt formatCode="0.00000" numFmtId="174"/>
  </numFmts>
  <fonts count="18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sz val="10"/>
      <name val="Arial"/>
      <family val="2"/>
      <charset val="238"/>
    </font>
    <font>
      <b val="true"/>
      <sz val="14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2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 val="true"/>
      <i val="true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51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 style="thin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/>
      <top style="medium"/>
      <bottom style="medium"/>
      <diagonal/>
    </border>
    <border diagonalDown="false" diagonalUp="false">
      <left/>
      <right style="thin"/>
      <top style="medium"/>
      <bottom style="medium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/>
      <right style="thin"/>
      <top style="medium"/>
      <bottom style="thin"/>
      <diagonal/>
    </border>
    <border diagonalDown="false" diagonalUp="false">
      <left/>
      <right/>
      <top style="medium"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 style="medium"/>
      <top/>
      <bottom style="thin"/>
      <diagonal/>
    </border>
    <border diagonalDown="false" diagonalUp="false">
      <left style="medium"/>
      <right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medium"/>
      <right/>
      <top/>
      <bottom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/>
      <right style="medium"/>
      <top style="thin"/>
      <bottom style="thin"/>
      <diagonal/>
    </border>
    <border diagonalDown="false" diagonalUp="false">
      <left/>
      <right style="medium"/>
      <top/>
      <bottom style="thin"/>
      <diagonal/>
    </border>
    <border diagonalDown="false" diagonalUp="false">
      <left style="medium"/>
      <right style="medium"/>
      <top style="thin"/>
      <bottom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medium"/>
      <right style="thin"/>
      <top/>
      <bottom/>
      <diagonal/>
    </border>
    <border diagonalDown="false" diagonalUp="false">
      <left/>
      <right/>
      <top/>
      <bottom style="thin"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 style="medium"/>
      <right/>
      <top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thin"/>
      <top style="thin"/>
      <bottom style="medium"/>
      <diagonal/>
    </border>
    <border diagonalDown="false" diagonalUp="false">
      <left style="thin"/>
      <right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/>
      <right style="medium"/>
      <top/>
      <bottom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/>
      <top/>
      <bottom style="thin"/>
      <diagonal/>
    </border>
    <border diagonalDown="false" diagonalUp="false">
      <left style="medium"/>
      <right/>
      <top style="thin"/>
      <bottom/>
      <diagonal/>
    </border>
    <border diagonalDown="false" diagonalUp="false">
      <left style="thin"/>
      <right style="thin"/>
      <top style="medium"/>
      <bottom style="medium"/>
      <diagonal/>
    </border>
    <border diagonalDown="false" diagonalUp="false">
      <left style="thin"/>
      <right style="medium"/>
      <top style="medium"/>
      <bottom style="medium"/>
      <diagonal/>
    </border>
    <border diagonalDown="false" diagonalUp="false">
      <left style="thin"/>
      <right style="medium"/>
      <top/>
      <bottom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/>
      <right style="medium"/>
      <top style="thin"/>
      <bottom style="medium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28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5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8" numFmtId="164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10" numFmtId="166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1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1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2" fontId="8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2" fillId="2" fontId="8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3" fillId="2" fontId="8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" fillId="2" fontId="8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" fillId="2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2" fontId="8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3" fillId="2" fontId="8" numFmtId="164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3" fontId="8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4" fillId="0" fontId="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5" numFmtId="167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5" fillId="0" fontId="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6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7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8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3" fontId="5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5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9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0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1" fillId="0" fontId="5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" fillId="4" fontId="1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4" fontId="11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4" fontId="5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2" fillId="4" fontId="10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3" fillId="4" fontId="10" numFmtId="168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4" fillId="5" fontId="10" numFmtId="169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0" fillId="3" fontId="11" numFmtId="168" xfId="0">
      <alignment horizontal="general" indent="0" shrinkToFit="false" textRotation="0" vertical="center" wrapText="false"/>
      <protection hidden="false" locked="true"/>
    </xf>
    <xf applyAlignment="true" applyBorder="false" applyFont="true" applyProtection="false" borderId="0" fillId="0" fontId="6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2" fontId="11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" fillId="2" fontId="11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5" fillId="2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3" fillId="2" fontId="11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7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7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7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8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6" fillId="0" fontId="7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0" fontId="5" numFmtId="171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7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7" fillId="0" fontId="8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5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7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4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4" fontId="8" numFmtId="166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2" fillId="4" fontId="8" numFmtId="164" xfId="0">
      <alignment horizontal="general" indent="0" shrinkToFit="false" textRotation="0" vertical="center" wrapText="false"/>
      <protection hidden="false" locked="true"/>
    </xf>
    <xf applyAlignment="false" applyBorder="true" applyFont="true" applyProtection="false" borderId="3" fillId="4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4" fontId="8" numFmtId="169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5" fillId="4" fontId="8" numFmtId="171" xfId="0">
      <alignment horizontal="right" indent="0" shrinkToFit="false" textRotation="0" vertical="center" wrapText="false"/>
      <protection hidden="false" locked="true"/>
    </xf>
    <xf applyAlignment="true" applyBorder="false" applyFont="true" applyProtection="false" borderId="0" fillId="0" fontId="5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5" fillId="2" fontId="8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" fillId="2" fontId="11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6" fillId="0" fontId="7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7" fillId="0" fontId="7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4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" fillId="4" fontId="8" numFmtId="169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5" fillId="2" fontId="11" numFmtId="168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16" fillId="0" fontId="7" numFmtId="171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7" fillId="0" fontId="7" numFmtId="171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4" fontId="7" numFmtId="171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2" fontId="11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2" fillId="2" fontId="11" numFmtId="164" xfId="0">
      <alignment horizontal="center" indent="0" shrinkToFit="false" textRotation="0" vertical="center" wrapText="true"/>
      <protection hidden="false" locked="true"/>
    </xf>
    <xf applyAlignment="false" applyBorder="true" applyFont="true" applyProtection="false" borderId="7" fillId="0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7" fillId="0" fontId="8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2" fillId="4" fontId="7" numFmtId="170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4" fontId="8" numFmtId="169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0" fillId="0" fontId="6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8" fillId="2" fontId="11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9" fillId="2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0" fillId="2" fontId="8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9" fillId="2" fontId="7" numFmtId="166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21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2" fillId="0" fontId="7" numFmtId="166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23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7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7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4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23" fillId="0" fontId="11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4" fillId="0" fontId="7" numFmtId="166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23" fillId="2" fontId="11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2" fontId="5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2" fontId="11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2" fontId="5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4" fillId="0" fontId="7" numFmtId="169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5" fillId="2" fontId="11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5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11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5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6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26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7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7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7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7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3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1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28" fillId="0" fontId="7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29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2" fillId="2" fontId="11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3" fillId="2" fontId="5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30" fillId="2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0" fillId="2" fontId="11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1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2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2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0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9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3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2" fillId="0" fontId="5" numFmtId="164" xfId="0">
      <alignment horizontal="general" indent="0" shrinkToFit="true" textRotation="0" vertical="bottom" wrapText="false"/>
      <protection hidden="false" locked="true"/>
    </xf>
    <xf applyAlignment="false" applyBorder="true" applyFont="true" applyProtection="false" borderId="34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5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5" fillId="0" fontId="5" numFmtId="164" xfId="0">
      <alignment horizontal="center" indent="0" shrinkToFit="true" textRotation="0" vertical="bottom" wrapText="false"/>
      <protection hidden="false" locked="true"/>
    </xf>
    <xf applyAlignment="false" applyBorder="true" applyFont="true" applyProtection="false" borderId="36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7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9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0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9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0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1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2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72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3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4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5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5" numFmtId="171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8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4" fillId="0" fontId="5" numFmtId="173" xfId="0">
      <alignment horizontal="right" indent="3" shrinkToFit="false" textRotation="0" vertical="bottom" wrapText="false"/>
      <protection hidden="false" locked="true"/>
    </xf>
    <xf applyAlignment="false" applyBorder="true" applyFont="true" applyProtection="false" borderId="2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" fillId="0" fontId="5" numFmtId="171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7" fillId="2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2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9" fillId="2" fontId="1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6" fillId="2" fontId="10" numFmtId="173" xfId="0">
      <alignment horizontal="right" indent="3" shrinkToFit="false" textRotation="0" vertical="bottom" wrapText="false"/>
      <protection hidden="false" locked="true"/>
    </xf>
    <xf applyAlignment="false" applyBorder="fals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2" numFmtId="164" xfId="0">
      <alignment horizontal="left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5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11" numFmtId="166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66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6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4" fillId="0" fontId="5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6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4" fillId="0" fontId="5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2" fillId="2" fontId="11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3" fillId="2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4" fillId="2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6" fillId="2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7" fillId="2" fontId="11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25" fillId="0" fontId="7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2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7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8" fillId="0" fontId="5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0" fillId="2" fontId="11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2" fontId="11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6" fillId="2" fontId="11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7" fillId="2" fontId="11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1" fillId="2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9" fillId="2" fontId="11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0" fillId="2" fontId="11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2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0" fillId="2" fontId="8" numFmtId="168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41" fillId="2" fontId="8" numFmtId="168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28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3" fillId="0" fontId="5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5" fillId="0" fontId="5" numFmtId="171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43" fillId="0" fontId="5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2" fillId="0" fontId="5" numFmtId="168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8" fillId="0" fontId="5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7" fillId="2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2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2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0" fillId="2" fontId="5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7" fillId="2" fontId="5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8" fillId="2" fontId="5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0" fillId="2" fontId="11" numFmtId="169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3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5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5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5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7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6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5" numFmtId="166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0" fontId="5" numFmtId="164" xfId="20">
      <alignment horizontal="center" indent="0" shrinkToFit="true" textRotation="0" vertical="bottom" wrapText="false"/>
      <protection hidden="false" locked="true"/>
    </xf>
    <xf applyAlignment="false" applyBorder="false" applyFont="true" applyProtection="false" borderId="0" fillId="0" fontId="7" numFmtId="164" xfId="2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2" fontId="7" numFmtId="166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3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5" fillId="2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5" fillId="2" fontId="7" numFmtId="164" xfId="2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17" fillId="0" fontId="11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7" fillId="0" fontId="11" numFmtId="166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" fillId="0" fontId="11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5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0" fontId="5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3" fillId="0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5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6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0" fontId="12" numFmtId="164" xfId="2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6" fillId="0" fontId="12" numFmtId="166" xfId="20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6" fillId="0" fontId="12" numFmtId="164" xfId="20">
      <alignment horizontal="general" indent="0" shrinkToFit="false" textRotation="0" vertical="top" wrapText="true"/>
      <protection hidden="false" locked="true"/>
    </xf>
    <xf applyAlignment="true" applyBorder="true" applyFont="true" applyProtection="false" borderId="16" fillId="0" fontId="12" numFmtId="166" xfId="20">
      <alignment horizontal="center" indent="0" shrinkToFit="true" textRotation="0" vertical="bottom" wrapText="false"/>
      <protection hidden="false" locked="true"/>
    </xf>
    <xf applyAlignment="true" applyBorder="true" applyFont="true" applyProtection="false" borderId="16" fillId="0" fontId="12" numFmtId="168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6" fillId="0" fontId="12" numFmtId="168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6" fillId="0" fontId="12" numFmtId="17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12" numFmtId="168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5" fillId="2" fontId="5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5" fillId="2" fontId="17" numFmtId="166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" fillId="2" fontId="17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2" fontId="5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2" fontId="5" numFmtId="168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" fillId="2" fontId="5" numFmtId="168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5" fillId="2" fontId="11" numFmtId="168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2" fontId="5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2" fontId="11" numFmtId="168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9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O83"/>
  <sheetViews>
    <sheetView colorId="64" defaultGridColor="true" rightToLeft="false" showFormulas="false" showGridLines="false" showOutlineSymbols="true" showRowColHeaders="true" showZeros="false" tabSelected="true" topLeftCell="B1" view="normal" windowProtection="false" workbookViewId="0" zoomScale="100" zoomScaleNormal="100" zoomScalePageLayoutView="75">
      <selection activeCell="J82" activeCellId="0" pane="topLeft" sqref="J82"/>
    </sheetView>
  </sheetViews>
  <sheetFormatPr defaultRowHeight="12.75"/>
  <cols>
    <col collapsed="false" hidden="true" max="1" min="1" style="1" width="0"/>
    <col collapsed="false" hidden="false" max="2" min="2" style="0" width="7.14795918367347"/>
    <col collapsed="false" hidden="false" max="3" min="3" style="0" width="9.14285714285714"/>
    <col collapsed="false" hidden="false" max="4" min="4" style="0" width="19.7091836734694"/>
    <col collapsed="false" hidden="false" max="5" min="5" style="0" width="6.85714285714286"/>
    <col collapsed="false" hidden="false" max="6" min="6" style="0" width="13.1377551020408"/>
    <col collapsed="false" hidden="false" max="7" min="7" style="0" width="12.4183673469388"/>
    <col collapsed="false" hidden="false" max="8" min="8" style="0" width="13.5714285714286"/>
    <col collapsed="false" hidden="false" max="9" min="9" style="0" width="11.4183673469388"/>
    <col collapsed="false" hidden="false" max="10" min="10" style="0" width="7"/>
    <col collapsed="false" hidden="false" max="12" min="11" style="0" width="10.7091836734694"/>
    <col collapsed="false" hidden="false" max="14" min="13" style="1" width="10.7091836734694"/>
    <col collapsed="false" hidden="false" max="15" min="15" style="0" width="10.7091836734694"/>
    <col collapsed="false" hidden="false" max="1025" min="16" style="1" width="9.14285714285714"/>
  </cols>
  <sheetData>
    <row collapsed="false" customFormat="false" customHeight="true" hidden="false" ht="12" outlineLevel="0" r="1"/>
    <row collapsed="false" customFormat="false" customHeight="true" hidden="false" ht="17.25" outlineLevel="0" r="2">
      <c r="B2" s="2"/>
      <c r="C2" s="3" t="s">
        <v>0</v>
      </c>
      <c r="E2" s="4"/>
      <c r="F2" s="3"/>
      <c r="G2" s="5"/>
      <c r="H2" s="6" t="s">
        <v>1</v>
      </c>
      <c r="I2" s="7" t="inlineStr">
        <f aca="true">TODAY()</f>
        <is>
          <t/>
        </is>
      </c>
      <c r="K2" s="2"/>
    </row>
    <row collapsed="false" customFormat="false" customHeight="true" hidden="false" ht="6" outlineLevel="0" r="3">
      <c r="C3" s="8"/>
      <c r="D3" s="9" t="s">
        <v>2</v>
      </c>
    </row>
    <row collapsed="false" customFormat="false" customHeight="true" hidden="false" ht="4.5" outlineLevel="0" r="4"/>
    <row collapsed="false" customFormat="false" customHeight="true" hidden="false" ht="13.5" outlineLevel="0" r="5">
      <c r="C5" s="10" t="s">
        <v>3</v>
      </c>
      <c r="D5" s="11" t="s">
        <v>4</v>
      </c>
      <c r="E5" s="12" t="s">
        <v>5</v>
      </c>
      <c r="F5" s="13"/>
      <c r="G5" s="14"/>
      <c r="H5" s="13"/>
      <c r="I5" s="14"/>
      <c r="O5" s="7"/>
    </row>
    <row collapsed="false" customFormat="false" customHeight="false" hidden="false" ht="12.75" outlineLevel="0" r="7">
      <c r="C7" s="15" t="s">
        <v>6</v>
      </c>
      <c r="D7" s="16" t="s">
        <v>7</v>
      </c>
      <c r="H7" s="17" t="s">
        <v>8</v>
      </c>
      <c r="J7" s="16"/>
      <c r="K7" s="16"/>
    </row>
    <row collapsed="false" customFormat="false" customHeight="false" hidden="false" ht="12.75" outlineLevel="0" r="8">
      <c r="D8" s="16"/>
      <c r="H8" s="17" t="s">
        <v>9</v>
      </c>
      <c r="J8" s="16"/>
      <c r="K8" s="16"/>
    </row>
    <row collapsed="false" customFormat="false" customHeight="false" hidden="false" ht="12.75" outlineLevel="0" r="9">
      <c r="C9" s="17"/>
      <c r="D9" s="16"/>
      <c r="H9" s="17"/>
      <c r="J9" s="16"/>
    </row>
    <row collapsed="false" customFormat="false" customHeight="false" hidden="false" ht="12.75" outlineLevel="0" r="10">
      <c r="H10" s="17"/>
      <c r="J10" s="16"/>
    </row>
    <row collapsed="false" customFormat="false" customHeight="false" hidden="false" ht="12.75" outlineLevel="0" r="11">
      <c r="C11" s="15" t="s">
        <v>10</v>
      </c>
      <c r="D11" s="16" t="s">
        <v>11</v>
      </c>
      <c r="H11" s="17" t="s">
        <v>8</v>
      </c>
      <c r="J11" s="16"/>
      <c r="K11" s="16"/>
    </row>
    <row collapsed="false" customFormat="false" customHeight="false" hidden="false" ht="12.75" outlineLevel="0" r="12">
      <c r="D12" s="16"/>
      <c r="H12" s="17" t="s">
        <v>9</v>
      </c>
      <c r="J12" s="16"/>
      <c r="K12" s="16"/>
    </row>
    <row collapsed="false" customFormat="false" customHeight="true" hidden="false" ht="12" outlineLevel="0" r="13">
      <c r="C13" s="17"/>
      <c r="D13" s="16"/>
      <c r="J13" s="17"/>
    </row>
    <row collapsed="false" customFormat="false" customHeight="true" hidden="false" ht="24.75" outlineLevel="0" r="14">
      <c r="C14" s="18" t="s">
        <v>12</v>
      </c>
      <c r="H14" s="18" t="s">
        <v>13</v>
      </c>
      <c r="J14" s="17"/>
    </row>
    <row collapsed="false" customFormat="false" customHeight="true" hidden="false" ht="12.75" outlineLevel="0" r="15">
      <c r="J15" s="17"/>
    </row>
    <row collapsed="false" customFormat="false" customHeight="true" hidden="false" ht="28.5" outlineLevel="0" r="16">
      <c r="C16" s="18" t="s">
        <v>14</v>
      </c>
      <c r="H16" s="18" t="s">
        <v>14</v>
      </c>
    </row>
    <row collapsed="false" customFormat="false" customHeight="true" hidden="false" ht="25.5" outlineLevel="0" r="17"/>
    <row collapsed="false" customFormat="false" customHeight="true" hidden="false" ht="13.5" outlineLevel="0" r="18">
      <c r="B18" s="19"/>
      <c r="C18" s="20"/>
      <c r="D18" s="20"/>
      <c r="E18" s="21"/>
      <c r="F18" s="22"/>
      <c r="G18" s="23"/>
      <c r="H18" s="24"/>
      <c r="I18" s="23"/>
      <c r="J18" s="25" t="s">
        <v>15</v>
      </c>
      <c r="K18" s="26"/>
    </row>
    <row collapsed="false" customFormat="false" customHeight="true" hidden="false" ht="15" outlineLevel="0" r="19">
      <c r="B19" s="27" t="s">
        <v>16</v>
      </c>
      <c r="C19" s="28"/>
      <c r="D19" s="29" t="n">
        <v>15</v>
      </c>
      <c r="E19" s="30" t="s">
        <v>17</v>
      </c>
      <c r="F19" s="31"/>
      <c r="G19" s="32"/>
      <c r="H19" s="32"/>
      <c r="I19" s="33" t="n">
        <f aca="false">ROUND(G32,0)</f>
        <v>0</v>
      </c>
      <c r="J19" s="33"/>
      <c r="K19" s="34"/>
    </row>
    <row collapsed="false" customFormat="false" customHeight="false" hidden="false" ht="12.75" outlineLevel="0" r="20">
      <c r="B20" s="27" t="s">
        <v>18</v>
      </c>
      <c r="C20" s="28"/>
      <c r="D20" s="29" t="n">
        <f aca="false">SazbaDPH1</f>
        <v>15</v>
      </c>
      <c r="E20" s="30" t="s">
        <v>17</v>
      </c>
      <c r="F20" s="35"/>
      <c r="G20" s="36"/>
      <c r="H20" s="36"/>
      <c r="I20" s="37" t="n">
        <f aca="false">ROUND(I19*D20/100,0)</f>
        <v>0</v>
      </c>
      <c r="J20" s="37"/>
      <c r="K20" s="34"/>
    </row>
    <row collapsed="false" customFormat="false" customHeight="false" hidden="false" ht="12.85" outlineLevel="0" r="21">
      <c r="B21" s="27" t="s">
        <v>16</v>
      </c>
      <c r="C21" s="28"/>
      <c r="D21" s="29" t="n">
        <v>21</v>
      </c>
      <c r="E21" s="30" t="s">
        <v>17</v>
      </c>
      <c r="F21" s="35"/>
      <c r="G21" s="36"/>
      <c r="H21" s="36"/>
      <c r="I21" s="37"/>
      <c r="J21" s="37"/>
      <c r="K21" s="34"/>
    </row>
    <row collapsed="false" customFormat="false" customHeight="false" hidden="false" ht="12.85" outlineLevel="0" r="22">
      <c r="B22" s="27" t="s">
        <v>18</v>
      </c>
      <c r="C22" s="28"/>
      <c r="D22" s="29" t="n">
        <f aca="false">SazbaDPH2</f>
        <v>21</v>
      </c>
      <c r="E22" s="30" t="s">
        <v>17</v>
      </c>
      <c r="F22" s="38"/>
      <c r="G22" s="39"/>
      <c r="H22" s="39"/>
      <c r="I22" s="40"/>
      <c r="J22" s="40"/>
      <c r="K22" s="34"/>
    </row>
    <row collapsed="false" customFormat="false" customHeight="false" hidden="false" ht="15.25" outlineLevel="0" r="23">
      <c r="B23" s="41" t="s">
        <v>19</v>
      </c>
      <c r="C23" s="42"/>
      <c r="D23" s="42"/>
      <c r="E23" s="43"/>
      <c r="F23" s="44"/>
      <c r="G23" s="45"/>
      <c r="H23" s="45"/>
      <c r="I23" s="46"/>
      <c r="J23" s="46"/>
      <c r="K23" s="47"/>
    </row>
    <row collapsed="false" customFormat="false" customHeight="true" hidden="false" ht="1.5" outlineLevel="0" r="26"/>
    <row collapsed="false" customFormat="false" customHeight="true" hidden="false" ht="15.75" outlineLevel="0" r="27">
      <c r="B27" s="12" t="s">
        <v>20</v>
      </c>
      <c r="C27" s="48"/>
      <c r="D27" s="48"/>
      <c r="E27" s="48"/>
      <c r="F27" s="48"/>
      <c r="G27" s="48"/>
      <c r="H27" s="48"/>
      <c r="I27" s="48"/>
      <c r="J27" s="48"/>
      <c r="K27" s="48"/>
      <c r="L27" s="49"/>
    </row>
    <row collapsed="false" customFormat="false" customHeight="true" hidden="false" ht="5.25" outlineLevel="0" r="28">
      <c r="L28" s="49"/>
    </row>
    <row collapsed="false" customFormat="false" customHeight="true" hidden="false" ht="24" outlineLevel="0" r="29">
      <c r="B29" s="50" t="s">
        <v>21</v>
      </c>
      <c r="C29" s="51"/>
      <c r="D29" s="51"/>
      <c r="E29" s="52"/>
      <c r="F29" s="53" t="s">
        <v>22</v>
      </c>
      <c r="G29" s="54" t="str">
        <f aca="false">CONCATENATE("Základ DPH ",SazbaDPH1," %")</f>
        <v>Základ DPH 15 %</v>
      </c>
      <c r="H29" s="53" t="str">
        <f aca="false">CONCATENATE("Základ DPH ",SazbaDPH2," %")</f>
        <v>Základ DPH 21 %</v>
      </c>
      <c r="I29" s="53" t="s">
        <v>23</v>
      </c>
      <c r="J29" s="53" t="s">
        <v>17</v>
      </c>
    </row>
    <row collapsed="false" customFormat="false" customHeight="false" hidden="false" ht="12.85" outlineLevel="0" r="30">
      <c r="B30" s="55" t="s">
        <v>24</v>
      </c>
      <c r="C30" s="56" t="s">
        <v>25</v>
      </c>
      <c r="D30" s="57"/>
      <c r="E30" s="58"/>
      <c r="F30" s="59"/>
      <c r="G30" s="60" t="n">
        <v>0</v>
      </c>
      <c r="H30" s="61"/>
      <c r="I30" s="61" t="n">
        <f aca="false">(G30*SazbaDPH1)/100+(H30*SazbaDPH2)/100</f>
        <v>0</v>
      </c>
      <c r="J30" s="62" t="n">
        <f aca="false">IF(CelkemObjekty=0;"";F30/CelkemObjekty*100)</f>
        <v>0</v>
      </c>
    </row>
    <row collapsed="false" customFormat="false" customHeight="false" hidden="false" ht="12.85" outlineLevel="0" r="31">
      <c r="B31" s="63" t="s">
        <v>26</v>
      </c>
      <c r="C31" s="64" t="s">
        <v>27</v>
      </c>
      <c r="D31" s="65"/>
      <c r="E31" s="66"/>
      <c r="F31" s="67"/>
      <c r="G31" s="68" t="n">
        <v>0</v>
      </c>
      <c r="H31" s="69"/>
      <c r="I31" s="69" t="n">
        <f aca="false">(G31*SazbaDPH1)/100+(H31*SazbaDPH2)/100</f>
        <v>0</v>
      </c>
      <c r="J31" s="62" t="n">
        <f aca="false">IF(CelkemObjekty=0;"";F31/CelkemObjekty*100)</f>
        <v>0</v>
      </c>
    </row>
    <row collapsed="false" customFormat="false" customHeight="true" hidden="false" ht="17.25" outlineLevel="0" r="32">
      <c r="B32" s="70" t="s">
        <v>28</v>
      </c>
      <c r="C32" s="71"/>
      <c r="D32" s="72"/>
      <c r="E32" s="73"/>
      <c r="F32" s="74"/>
      <c r="G32" s="74" t="n">
        <f aca="false">SUM(G30:G31)</f>
        <v>0</v>
      </c>
      <c r="H32" s="74"/>
      <c r="I32" s="74" t="n">
        <f aca="false">SUM(I30:I31)</f>
        <v>0</v>
      </c>
      <c r="J32" s="75" t="n">
        <f aca="false">IF(CelkemObjekty=0;"";F32/CelkemObjekty*100)</f>
        <v>0</v>
      </c>
    </row>
    <row collapsed="false" customFormat="false" customHeight="false" hidden="false" ht="12.75" outlineLevel="0" r="33">
      <c r="B33" s="76"/>
      <c r="C33" s="76"/>
      <c r="D33" s="76"/>
      <c r="E33" s="76"/>
      <c r="F33" s="76"/>
      <c r="G33" s="76"/>
      <c r="H33" s="76"/>
      <c r="I33" s="76"/>
      <c r="J33" s="76"/>
      <c r="K33" s="76"/>
    </row>
    <row collapsed="false" customFormat="false" customHeight="true" hidden="false" ht="9.75" outlineLevel="0" r="34">
      <c r="B34" s="76"/>
      <c r="C34" s="76"/>
      <c r="D34" s="76"/>
      <c r="E34" s="76"/>
      <c r="F34" s="76"/>
      <c r="G34" s="76"/>
      <c r="H34" s="76"/>
      <c r="I34" s="76"/>
      <c r="J34" s="76"/>
      <c r="K34" s="76"/>
    </row>
    <row collapsed="false" customFormat="false" customHeight="true" hidden="false" ht="7.5" outlineLevel="0" r="35">
      <c r="B35" s="76"/>
      <c r="C35" s="76"/>
      <c r="D35" s="76"/>
      <c r="E35" s="76"/>
      <c r="F35" s="76"/>
      <c r="G35" s="76"/>
      <c r="H35" s="76"/>
      <c r="I35" s="76"/>
      <c r="J35" s="76"/>
      <c r="K35" s="76"/>
    </row>
    <row collapsed="false" customFormat="false" customHeight="false" hidden="false" ht="18" outlineLevel="0" r="36">
      <c r="B36" s="12" t="s">
        <v>29</v>
      </c>
      <c r="C36" s="48"/>
      <c r="D36" s="48"/>
      <c r="E36" s="48"/>
      <c r="F36" s="48"/>
      <c r="G36" s="48"/>
      <c r="H36" s="48"/>
      <c r="I36" s="48"/>
      <c r="J36" s="48"/>
      <c r="K36" s="76"/>
    </row>
    <row collapsed="false" customFormat="false" customHeight="false" hidden="false" ht="12.75" outlineLevel="0" r="37">
      <c r="K37" s="76"/>
    </row>
    <row collapsed="false" customFormat="false" customHeight="false" hidden="false" ht="25.5" outlineLevel="0" r="38">
      <c r="B38" s="77" t="s">
        <v>30</v>
      </c>
      <c r="C38" s="78" t="s">
        <v>31</v>
      </c>
      <c r="D38" s="51"/>
      <c r="E38" s="52"/>
      <c r="F38" s="53" t="s">
        <v>22</v>
      </c>
      <c r="G38" s="54" t="str">
        <f aca="false">CONCATENATE("Základ DPH ",SazbaDPH1," %")</f>
        <v>Základ DPH 15 %</v>
      </c>
      <c r="H38" s="53" t="str">
        <f aca="false">CONCATENATE("Základ DPH ",SazbaDPH2," %")</f>
        <v>Základ DPH 21 %</v>
      </c>
      <c r="I38" s="54" t="s">
        <v>23</v>
      </c>
      <c r="J38" s="53" t="s">
        <v>17</v>
      </c>
    </row>
    <row collapsed="false" customFormat="false" customHeight="false" hidden="false" ht="12.85" outlineLevel="0" r="39">
      <c r="B39" s="79" t="s">
        <v>24</v>
      </c>
      <c r="C39" s="80" t="s">
        <v>32</v>
      </c>
      <c r="D39" s="57"/>
      <c r="E39" s="58"/>
      <c r="F39" s="59"/>
      <c r="G39" s="60" t="n">
        <v>0</v>
      </c>
      <c r="H39" s="61"/>
      <c r="I39" s="68" t="n">
        <f aca="false">(G39*SazbaDPH1)/100+(H39*SazbaDPH2)/100</f>
        <v>0</v>
      </c>
      <c r="J39" s="62" t="n">
        <f aca="false">IF(CelkemObjekty=0;"";F39/CelkemObjekty*100)</f>
        <v>0</v>
      </c>
    </row>
    <row collapsed="false" customFormat="false" customHeight="false" hidden="false" ht="12.85" outlineLevel="0" r="40">
      <c r="B40" s="81" t="s">
        <v>26</v>
      </c>
      <c r="C40" s="82" t="s">
        <v>33</v>
      </c>
      <c r="D40" s="65"/>
      <c r="E40" s="66"/>
      <c r="F40" s="67"/>
      <c r="G40" s="68" t="n">
        <v>0</v>
      </c>
      <c r="H40" s="69"/>
      <c r="I40" s="68" t="n">
        <f aca="false">(G40*SazbaDPH1)/100+(H40*SazbaDPH2)/100</f>
        <v>0</v>
      </c>
      <c r="J40" s="62" t="n">
        <f aca="false">IF(CelkemObjekty=0;"";F40/CelkemObjekty*100)</f>
        <v>0</v>
      </c>
    </row>
    <row collapsed="false" customFormat="false" customHeight="false" hidden="false" ht="12.85" outlineLevel="0" r="41">
      <c r="B41" s="70" t="s">
        <v>28</v>
      </c>
      <c r="C41" s="71"/>
      <c r="D41" s="72"/>
      <c r="E41" s="73"/>
      <c r="F41" s="74"/>
      <c r="G41" s="83" t="n">
        <f aca="false">SUM(G39:G40)</f>
        <v>0</v>
      </c>
      <c r="H41" s="74"/>
      <c r="I41" s="83" t="n">
        <f aca="false">SUM(I39:I40)</f>
        <v>0</v>
      </c>
      <c r="J41" s="75" t="n">
        <f aca="false">IF(CelkemObjekty=0;"";F41/CelkemObjekty*100)</f>
        <v>0</v>
      </c>
    </row>
    <row collapsed="false" customFormat="false" customHeight="true" hidden="false" ht="9" outlineLevel="0" r="42"/>
    <row collapsed="false" customFormat="false" customHeight="true" hidden="false" ht="6" outlineLevel="0" r="43"/>
    <row collapsed="false" customFormat="false" customHeight="true" hidden="false" ht="3" outlineLevel="0" r="44"/>
    <row collapsed="false" customFormat="false" customHeight="true" hidden="false" ht="6.75" outlineLevel="0" r="45"/>
    <row collapsed="false" customFormat="false" customHeight="true" hidden="false" ht="20.25" outlineLevel="0" r="46">
      <c r="B46" s="12" t="s">
        <v>34</v>
      </c>
      <c r="C46" s="48"/>
      <c r="D46" s="48"/>
      <c r="E46" s="48"/>
      <c r="F46" s="48"/>
      <c r="G46" s="48"/>
      <c r="H46" s="48"/>
      <c r="I46" s="48"/>
      <c r="J46" s="48"/>
    </row>
    <row collapsed="false" customFormat="false" customHeight="true" hidden="false" ht="9" outlineLevel="0" r="47"/>
    <row collapsed="false" customFormat="false" customHeight="false" hidden="false" ht="13.4" outlineLevel="0" r="48">
      <c r="B48" s="50" t="s">
        <v>35</v>
      </c>
      <c r="C48" s="51"/>
      <c r="D48" s="51"/>
      <c r="E48" s="53" t="s">
        <v>17</v>
      </c>
      <c r="F48" s="53"/>
      <c r="G48" s="54"/>
      <c r="H48" s="53"/>
      <c r="I48" s="54"/>
      <c r="J48" s="84" t="s">
        <v>36</v>
      </c>
    </row>
    <row collapsed="false" customFormat="false" customHeight="false" hidden="false" ht="12.85" outlineLevel="0" r="49">
      <c r="B49" s="55" t="s">
        <v>37</v>
      </c>
      <c r="C49" s="56" t="s">
        <v>38</v>
      </c>
      <c r="D49" s="57"/>
      <c r="E49" s="85"/>
      <c r="F49" s="61"/>
      <c r="G49" s="60"/>
      <c r="H49" s="61"/>
      <c r="I49" s="60"/>
      <c r="J49" s="61" t="n">
        <v>0</v>
      </c>
    </row>
    <row collapsed="false" customFormat="false" customHeight="false" hidden="false" ht="12.85" outlineLevel="0" r="50">
      <c r="B50" s="63" t="s">
        <v>39</v>
      </c>
      <c r="C50" s="64" t="s">
        <v>40</v>
      </c>
      <c r="D50" s="65"/>
      <c r="E50" s="86"/>
      <c r="F50" s="69"/>
      <c r="G50" s="68"/>
      <c r="H50" s="69"/>
      <c r="I50" s="68"/>
      <c r="J50" s="69" t="n">
        <v>0</v>
      </c>
    </row>
    <row collapsed="false" customFormat="false" customHeight="false" hidden="false" ht="12.85" outlineLevel="0" r="51">
      <c r="B51" s="63" t="s">
        <v>41</v>
      </c>
      <c r="C51" s="64" t="s">
        <v>42</v>
      </c>
      <c r="D51" s="65"/>
      <c r="E51" s="86"/>
      <c r="F51" s="69"/>
      <c r="G51" s="68"/>
      <c r="H51" s="69"/>
      <c r="I51" s="68"/>
      <c r="J51" s="69" t="n">
        <v>0</v>
      </c>
    </row>
    <row collapsed="false" customFormat="false" customHeight="false" hidden="false" ht="12.85" outlineLevel="0" r="52">
      <c r="B52" s="63" t="s">
        <v>43</v>
      </c>
      <c r="C52" s="64" t="s">
        <v>44</v>
      </c>
      <c r="D52" s="65"/>
      <c r="E52" s="86"/>
      <c r="F52" s="69"/>
      <c r="G52" s="68"/>
      <c r="H52" s="69"/>
      <c r="I52" s="68"/>
      <c r="J52" s="69" t="n">
        <v>0</v>
      </c>
    </row>
    <row collapsed="false" customFormat="false" customHeight="false" hidden="false" ht="12.85" outlineLevel="0" r="53">
      <c r="B53" s="63" t="s">
        <v>45</v>
      </c>
      <c r="C53" s="64" t="s">
        <v>46</v>
      </c>
      <c r="D53" s="65"/>
      <c r="E53" s="86"/>
      <c r="F53" s="69"/>
      <c r="G53" s="68"/>
      <c r="H53" s="69"/>
      <c r="I53" s="68"/>
      <c r="J53" s="69" t="n">
        <v>0</v>
      </c>
    </row>
    <row collapsed="false" customFormat="false" customHeight="false" hidden="false" ht="12.85" outlineLevel="0" r="54">
      <c r="B54" s="63" t="s">
        <v>47</v>
      </c>
      <c r="C54" s="64" t="s">
        <v>48</v>
      </c>
      <c r="D54" s="65"/>
      <c r="E54" s="86"/>
      <c r="F54" s="69"/>
      <c r="G54" s="68"/>
      <c r="H54" s="69"/>
      <c r="I54" s="68"/>
      <c r="J54" s="69" t="n">
        <v>0</v>
      </c>
    </row>
    <row collapsed="false" customFormat="false" customHeight="false" hidden="false" ht="12.85" outlineLevel="0" r="55">
      <c r="B55" s="63" t="s">
        <v>49</v>
      </c>
      <c r="C55" s="64" t="s">
        <v>50</v>
      </c>
      <c r="D55" s="65"/>
      <c r="E55" s="86"/>
      <c r="F55" s="69"/>
      <c r="G55" s="68"/>
      <c r="H55" s="69"/>
      <c r="I55" s="68"/>
      <c r="J55" s="69" t="n">
        <v>0</v>
      </c>
    </row>
    <row collapsed="false" customFormat="false" customHeight="false" hidden="false" ht="12.85" outlineLevel="0" r="56">
      <c r="B56" s="63" t="s">
        <v>51</v>
      </c>
      <c r="C56" s="64" t="s">
        <v>52</v>
      </c>
      <c r="D56" s="65"/>
      <c r="E56" s="86"/>
      <c r="F56" s="69"/>
      <c r="G56" s="68"/>
      <c r="H56" s="69"/>
      <c r="I56" s="68"/>
      <c r="J56" s="69" t="n">
        <v>0</v>
      </c>
    </row>
    <row collapsed="false" customFormat="false" customHeight="false" hidden="false" ht="12.85" outlineLevel="0" r="57">
      <c r="B57" s="63" t="s">
        <v>53</v>
      </c>
      <c r="C57" s="64" t="s">
        <v>54</v>
      </c>
      <c r="D57" s="65"/>
      <c r="E57" s="86"/>
      <c r="F57" s="69"/>
      <c r="G57" s="68"/>
      <c r="H57" s="69"/>
      <c r="I57" s="68"/>
      <c r="J57" s="69" t="n">
        <v>0</v>
      </c>
    </row>
    <row collapsed="false" customFormat="false" customHeight="false" hidden="false" ht="12.85" outlineLevel="0" r="58">
      <c r="B58" s="63" t="s">
        <v>55</v>
      </c>
      <c r="C58" s="64" t="s">
        <v>56</v>
      </c>
      <c r="D58" s="65"/>
      <c r="E58" s="86"/>
      <c r="F58" s="69"/>
      <c r="G58" s="68"/>
      <c r="H58" s="69"/>
      <c r="I58" s="68"/>
      <c r="J58" s="69" t="n">
        <v>0</v>
      </c>
    </row>
    <row collapsed="false" customFormat="false" customHeight="false" hidden="false" ht="12.85" outlineLevel="0" r="59">
      <c r="B59" s="63" t="s">
        <v>57</v>
      </c>
      <c r="C59" s="64" t="s">
        <v>58</v>
      </c>
      <c r="D59" s="65"/>
      <c r="E59" s="86"/>
      <c r="F59" s="69"/>
      <c r="G59" s="68"/>
      <c r="H59" s="69"/>
      <c r="I59" s="68"/>
      <c r="J59" s="69" t="n">
        <v>0</v>
      </c>
    </row>
    <row collapsed="false" customFormat="false" customHeight="false" hidden="false" ht="12.85" outlineLevel="0" r="60">
      <c r="B60" s="63" t="s">
        <v>59</v>
      </c>
      <c r="C60" s="64" t="s">
        <v>60</v>
      </c>
      <c r="D60" s="65"/>
      <c r="E60" s="86"/>
      <c r="F60" s="69"/>
      <c r="G60" s="68"/>
      <c r="H60" s="69"/>
      <c r="I60" s="68"/>
      <c r="J60" s="69" t="n">
        <v>0</v>
      </c>
    </row>
    <row collapsed="false" customFormat="false" customHeight="false" hidden="false" ht="12.85" outlineLevel="0" r="61">
      <c r="B61" s="63" t="s">
        <v>61</v>
      </c>
      <c r="C61" s="64" t="s">
        <v>62</v>
      </c>
      <c r="D61" s="65"/>
      <c r="E61" s="86"/>
      <c r="F61" s="69"/>
      <c r="G61" s="68"/>
      <c r="H61" s="69"/>
      <c r="I61" s="68"/>
      <c r="J61" s="69" t="n">
        <v>0</v>
      </c>
    </row>
    <row collapsed="false" customFormat="false" customHeight="false" hidden="false" ht="12.85" outlineLevel="0" r="62">
      <c r="B62" s="63" t="s">
        <v>63</v>
      </c>
      <c r="C62" s="64" t="s">
        <v>64</v>
      </c>
      <c r="D62" s="65"/>
      <c r="E62" s="86"/>
      <c r="F62" s="69"/>
      <c r="G62" s="68"/>
      <c r="H62" s="69"/>
      <c r="I62" s="68"/>
      <c r="J62" s="69" t="n">
        <v>0</v>
      </c>
    </row>
    <row collapsed="false" customFormat="false" customHeight="false" hidden="false" ht="12.85" outlineLevel="0" r="63">
      <c r="B63" s="63" t="s">
        <v>65</v>
      </c>
      <c r="C63" s="64" t="s">
        <v>66</v>
      </c>
      <c r="D63" s="65"/>
      <c r="E63" s="86"/>
      <c r="F63" s="69"/>
      <c r="G63" s="68"/>
      <c r="H63" s="69"/>
      <c r="I63" s="68"/>
      <c r="J63" s="69" t="n">
        <v>0</v>
      </c>
    </row>
    <row collapsed="false" customFormat="false" customHeight="false" hidden="false" ht="12.85" outlineLevel="0" r="64">
      <c r="B64" s="63" t="s">
        <v>67</v>
      </c>
      <c r="C64" s="64" t="s">
        <v>68</v>
      </c>
      <c r="D64" s="65"/>
      <c r="E64" s="86"/>
      <c r="F64" s="69"/>
      <c r="G64" s="68"/>
      <c r="H64" s="69"/>
      <c r="I64" s="68"/>
      <c r="J64" s="69" t="n">
        <v>0</v>
      </c>
    </row>
    <row collapsed="false" customFormat="false" customHeight="false" hidden="false" ht="12.85" outlineLevel="0" r="65">
      <c r="B65" s="70" t="s">
        <v>28</v>
      </c>
      <c r="C65" s="71"/>
      <c r="D65" s="72"/>
      <c r="E65" s="87"/>
      <c r="F65" s="74"/>
      <c r="G65" s="83"/>
      <c r="H65" s="74"/>
      <c r="I65" s="83"/>
      <c r="J65" s="74" t="n">
        <f aca="false">SUM(J49:J64)</f>
        <v>0</v>
      </c>
    </row>
    <row collapsed="false" customFormat="false" customHeight="true" hidden="false" ht="2.25" outlineLevel="0" r="67"/>
    <row collapsed="false" customFormat="false" customHeight="true" hidden="false" ht="1.5" outlineLevel="0" r="68"/>
    <row collapsed="false" customFormat="false" customHeight="true" hidden="false" ht="0.75" outlineLevel="0" r="69"/>
    <row collapsed="false" customFormat="false" customHeight="true" hidden="false" ht="0.75" outlineLevel="0" r="70"/>
    <row collapsed="false" customFormat="false" customHeight="true" hidden="false" ht="0.75" outlineLevel="0" r="71"/>
    <row collapsed="false" customFormat="false" customHeight="false" hidden="false" ht="18" outlineLevel="0" r="72">
      <c r="B72" s="12" t="s">
        <v>69</v>
      </c>
      <c r="C72" s="48"/>
      <c r="D72" s="48"/>
      <c r="E72" s="48"/>
      <c r="F72" s="48"/>
      <c r="G72" s="48"/>
      <c r="H72" s="48"/>
      <c r="I72" s="48"/>
      <c r="J72" s="48"/>
    </row>
    <row collapsed="false" customFormat="false" customHeight="false" hidden="false" ht="12.75" outlineLevel="0" r="74">
      <c r="B74" s="50" t="s">
        <v>70</v>
      </c>
      <c r="C74" s="51"/>
      <c r="D74" s="51"/>
      <c r="E74" s="88"/>
      <c r="F74" s="89"/>
      <c r="G74" s="54"/>
      <c r="H74" s="53" t="s">
        <v>22</v>
      </c>
      <c r="I74" s="1"/>
      <c r="J74" s="1"/>
    </row>
    <row collapsed="false" customFormat="false" customHeight="false" hidden="false" ht="12.75" outlineLevel="0" r="75">
      <c r="B75" s="55" t="s">
        <v>71</v>
      </c>
      <c r="C75" s="56"/>
      <c r="D75" s="57"/>
      <c r="E75" s="90"/>
      <c r="F75" s="91"/>
      <c r="G75" s="60"/>
      <c r="H75" s="61" t="n">
        <v>0</v>
      </c>
      <c r="I75" s="1"/>
      <c r="J75" s="1"/>
    </row>
    <row collapsed="false" customFormat="false" customHeight="false" hidden="false" ht="12.75" outlineLevel="0" r="76">
      <c r="B76" s="63" t="s">
        <v>72</v>
      </c>
      <c r="C76" s="64"/>
      <c r="D76" s="65"/>
      <c r="E76" s="92"/>
      <c r="F76" s="93"/>
      <c r="G76" s="68"/>
      <c r="H76" s="69" t="n">
        <v>0</v>
      </c>
      <c r="I76" s="1"/>
      <c r="J76" s="1"/>
    </row>
    <row collapsed="false" customFormat="false" customHeight="false" hidden="false" ht="12.75" outlineLevel="0" r="77">
      <c r="B77" s="63" t="s">
        <v>73</v>
      </c>
      <c r="C77" s="64"/>
      <c r="D77" s="65"/>
      <c r="E77" s="92"/>
      <c r="F77" s="93"/>
      <c r="G77" s="68"/>
      <c r="H77" s="69" t="n">
        <v>0</v>
      </c>
      <c r="I77" s="1"/>
      <c r="J77" s="1"/>
    </row>
    <row collapsed="false" customFormat="false" customHeight="false" hidden="false" ht="12.75" outlineLevel="0" r="78">
      <c r="B78" s="63" t="s">
        <v>74</v>
      </c>
      <c r="C78" s="64"/>
      <c r="D78" s="65"/>
      <c r="E78" s="92"/>
      <c r="F78" s="93"/>
      <c r="G78" s="68"/>
      <c r="H78" s="69" t="n">
        <v>0</v>
      </c>
      <c r="I78" s="1"/>
      <c r="J78" s="1"/>
    </row>
    <row collapsed="false" customFormat="false" customHeight="false" hidden="false" ht="12.75" outlineLevel="0" r="79">
      <c r="B79" s="63" t="s">
        <v>75</v>
      </c>
      <c r="C79" s="64"/>
      <c r="D79" s="65"/>
      <c r="E79" s="92"/>
      <c r="F79" s="93"/>
      <c r="G79" s="68"/>
      <c r="H79" s="69" t="n">
        <v>0</v>
      </c>
      <c r="I79" s="1"/>
      <c r="J79" s="1"/>
    </row>
    <row collapsed="false" customFormat="false" customHeight="false" hidden="false" ht="12.75" outlineLevel="0" r="80">
      <c r="B80" s="63" t="s">
        <v>76</v>
      </c>
      <c r="C80" s="64"/>
      <c r="D80" s="65"/>
      <c r="E80" s="92"/>
      <c r="F80" s="93"/>
      <c r="G80" s="68"/>
      <c r="H80" s="69" t="n">
        <v>0</v>
      </c>
      <c r="I80" s="1"/>
      <c r="J80" s="1"/>
    </row>
    <row collapsed="false" customFormat="false" customHeight="false" hidden="false" ht="12.75" outlineLevel="0" r="81">
      <c r="B81" s="63" t="s">
        <v>77</v>
      </c>
      <c r="C81" s="64"/>
      <c r="D81" s="65"/>
      <c r="E81" s="92"/>
      <c r="F81" s="93"/>
      <c r="G81" s="68"/>
      <c r="H81" s="69" t="n">
        <v>0</v>
      </c>
      <c r="I81" s="1"/>
      <c r="J81" s="1"/>
    </row>
    <row collapsed="false" customFormat="false" customHeight="false" hidden="false" ht="12.75" outlineLevel="0" r="82">
      <c r="B82" s="63" t="s">
        <v>78</v>
      </c>
      <c r="C82" s="64"/>
      <c r="D82" s="65"/>
      <c r="E82" s="92"/>
      <c r="F82" s="93"/>
      <c r="G82" s="68"/>
      <c r="H82" s="69" t="n">
        <v>0</v>
      </c>
      <c r="I82" s="1"/>
      <c r="J82" s="1"/>
    </row>
    <row collapsed="false" customFormat="false" customHeight="false" hidden="false" ht="12.75" outlineLevel="0" r="83">
      <c r="B83" s="70" t="s">
        <v>28</v>
      </c>
      <c r="C83" s="71"/>
      <c r="D83" s="72"/>
      <c r="E83" s="94"/>
      <c r="F83" s="95"/>
      <c r="G83" s="83"/>
      <c r="H83" s="74" t="n">
        <f aca="false">SUM(H75:H82)</f>
        <v>0</v>
      </c>
      <c r="I83" s="1"/>
      <c r="J83" s="1"/>
    </row>
  </sheetData>
  <mergeCells count="5">
    <mergeCell ref="I19:J19"/>
    <mergeCell ref="I20:J20"/>
    <mergeCell ref="I21:J21"/>
    <mergeCell ref="I22:J22"/>
    <mergeCell ref="I23:J23"/>
  </mergeCells>
  <printOptions headings="false" gridLines="false" gridLinesSet="true" horizontalCentered="false" verticalCentered="false"/>
  <pageMargins left="0.39375" right="0.196527777777778" top="0.39375" bottom="0.393055555555556" header="0.511805555555555" footer="0.196527777777778"/>
  <pageSetup blackAndWhite="false" cellComments="none" copies="1" draft="false" firstPageNumber="0" fitToHeight="100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fals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3.5714285714286"/>
    <col collapsed="false" hidden="false" max="6" min="6" style="0" width="16.5663265306122"/>
    <col collapsed="false" hidden="false" max="7" min="7" style="0" width="15.2908163265306"/>
    <col collapsed="false" hidden="false" max="1025" min="8" style="0" width="9.14285714285714"/>
  </cols>
  <sheetData>
    <row collapsed="false" customFormat="false" customHeight="true" hidden="false" ht="24.75" outlineLevel="0" r="1">
      <c r="A1" s="96" t="s">
        <v>79</v>
      </c>
      <c r="B1" s="96"/>
      <c r="C1" s="96"/>
      <c r="D1" s="96"/>
      <c r="E1" s="96"/>
      <c r="F1" s="96"/>
      <c r="G1" s="96"/>
    </row>
    <row collapsed="false" customFormat="false" customHeight="true" hidden="false" ht="12.75" outlineLevel="0" r="2">
      <c r="A2" s="97" t="s">
        <v>80</v>
      </c>
      <c r="B2" s="98"/>
      <c r="C2" s="99" t="s">
        <v>24</v>
      </c>
      <c r="D2" s="99" t="s">
        <v>25</v>
      </c>
      <c r="E2" s="100"/>
      <c r="F2" s="101" t="s">
        <v>81</v>
      </c>
      <c r="G2" s="102"/>
    </row>
    <row collapsed="false" customFormat="false" customHeight="true" hidden="true" ht="3" outlineLevel="0" r="3">
      <c r="A3" s="103"/>
      <c r="B3" s="104"/>
      <c r="C3" s="105"/>
      <c r="D3" s="105"/>
      <c r="E3" s="106"/>
      <c r="F3" s="107"/>
      <c r="G3" s="108"/>
    </row>
    <row collapsed="false" customFormat="false" customHeight="true" hidden="false" ht="12" outlineLevel="0" r="4">
      <c r="A4" s="109" t="s">
        <v>82</v>
      </c>
      <c r="B4" s="104"/>
      <c r="C4" s="105"/>
      <c r="D4" s="105"/>
      <c r="E4" s="106"/>
      <c r="F4" s="107" t="s">
        <v>83</v>
      </c>
      <c r="G4" s="110"/>
    </row>
    <row collapsed="false" customFormat="false" customHeight="true" hidden="false" ht="12.95" outlineLevel="0" r="5">
      <c r="A5" s="111" t="s">
        <v>24</v>
      </c>
      <c r="B5" s="112"/>
      <c r="C5" s="113" t="s">
        <v>25</v>
      </c>
      <c r="D5" s="114"/>
      <c r="E5" s="112"/>
      <c r="F5" s="107" t="s">
        <v>84</v>
      </c>
      <c r="G5" s="108"/>
    </row>
    <row collapsed="false" customFormat="false" customHeight="true" hidden="false" ht="12.95" outlineLevel="0" r="6">
      <c r="A6" s="109" t="s">
        <v>85</v>
      </c>
      <c r="B6" s="104"/>
      <c r="C6" s="105"/>
      <c r="D6" s="105"/>
      <c r="E6" s="106"/>
      <c r="F6" s="115" t="s">
        <v>86</v>
      </c>
      <c r="G6" s="116" t="n">
        <v>0</v>
      </c>
      <c r="O6" s="117"/>
    </row>
    <row collapsed="false" customFormat="false" customHeight="true" hidden="false" ht="12.95" outlineLevel="0" r="7">
      <c r="A7" s="118" t="s">
        <v>4</v>
      </c>
      <c r="B7" s="119"/>
      <c r="C7" s="120" t="s">
        <v>5</v>
      </c>
      <c r="D7" s="121"/>
      <c r="E7" s="121"/>
      <c r="F7" s="122" t="s">
        <v>87</v>
      </c>
      <c r="G7" s="116" t="n">
        <f aca="false">IF(G6=0,0,ROUND((F30+F32)/G6,1))</f>
        <v>0</v>
      </c>
    </row>
    <row collapsed="false" customFormat="false" customHeight="false" hidden="false" ht="12.75" outlineLevel="0" r="8">
      <c r="A8" s="123" t="s">
        <v>88</v>
      </c>
      <c r="B8" s="107"/>
      <c r="C8" s="124" t="s">
        <v>89</v>
      </c>
      <c r="D8" s="124"/>
      <c r="E8" s="124"/>
      <c r="F8" s="125" t="s">
        <v>90</v>
      </c>
      <c r="G8" s="126"/>
      <c r="H8" s="127"/>
      <c r="I8" s="128"/>
    </row>
    <row collapsed="false" customFormat="false" customHeight="false" hidden="false" ht="12.75" outlineLevel="0" r="9">
      <c r="A9" s="123" t="s">
        <v>91</v>
      </c>
      <c r="B9" s="107"/>
      <c r="C9" s="124"/>
      <c r="D9" s="124"/>
      <c r="E9" s="124"/>
      <c r="F9" s="107"/>
      <c r="G9" s="129"/>
      <c r="H9" s="130"/>
    </row>
    <row collapsed="false" customFormat="false" customHeight="false" hidden="false" ht="12.75" outlineLevel="0" r="10">
      <c r="A10" s="123" t="s">
        <v>92</v>
      </c>
      <c r="B10" s="107"/>
      <c r="C10" s="131" t="s">
        <v>7</v>
      </c>
      <c r="D10" s="131"/>
      <c r="E10" s="131"/>
      <c r="F10" s="132"/>
      <c r="G10" s="133"/>
      <c r="H10" s="134"/>
    </row>
    <row collapsed="false" customFormat="false" customHeight="true" hidden="false" ht="13.5" outlineLevel="0" r="11">
      <c r="A11" s="123" t="s">
        <v>93</v>
      </c>
      <c r="B11" s="107"/>
      <c r="C11" s="131" t="s">
        <v>11</v>
      </c>
      <c r="D11" s="131"/>
      <c r="E11" s="131"/>
      <c r="F11" s="135" t="s">
        <v>94</v>
      </c>
      <c r="G11" s="136"/>
      <c r="H11" s="130"/>
      <c r="BA11" s="137"/>
      <c r="BB11" s="137"/>
      <c r="BC11" s="137"/>
      <c r="BD11" s="137"/>
      <c r="BE11" s="137"/>
    </row>
    <row collapsed="false" customFormat="false" customHeight="true" hidden="false" ht="12.75" outlineLevel="0" r="12">
      <c r="A12" s="138" t="s">
        <v>95</v>
      </c>
      <c r="B12" s="104"/>
      <c r="C12" s="139"/>
      <c r="D12" s="139"/>
      <c r="E12" s="139"/>
      <c r="F12" s="140" t="s">
        <v>96</v>
      </c>
      <c r="G12" s="141"/>
      <c r="H12" s="130"/>
    </row>
    <row collapsed="false" customFormat="false" customHeight="true" hidden="false" ht="28.5" outlineLevel="0" r="13">
      <c r="A13" s="142" t="s">
        <v>97</v>
      </c>
      <c r="B13" s="142"/>
      <c r="C13" s="142"/>
      <c r="D13" s="142"/>
      <c r="E13" s="142"/>
      <c r="F13" s="142"/>
      <c r="G13" s="142"/>
      <c r="H13" s="130"/>
    </row>
    <row collapsed="false" customFormat="false" customHeight="true" hidden="false" ht="17.25" outlineLevel="0" r="14">
      <c r="A14" s="143" t="s">
        <v>98</v>
      </c>
      <c r="B14" s="144"/>
      <c r="C14" s="145"/>
      <c r="D14" s="146" t="s">
        <v>99</v>
      </c>
      <c r="E14" s="146"/>
      <c r="F14" s="146"/>
      <c r="G14" s="146"/>
    </row>
    <row collapsed="false" customFormat="false" customHeight="true" hidden="false" ht="15.95" outlineLevel="0" r="15">
      <c r="A15" s="147"/>
      <c r="B15" s="148" t="s">
        <v>100</v>
      </c>
      <c r="C15" s="149" t="n">
        <f aca="false">'01 01 Rek'!E23</f>
        <v>0</v>
      </c>
      <c r="D15" s="150" t="str">
        <f aca="false">'01 01 Rek'!A28</f>
        <v>Ztížené výrobní podmínky</v>
      </c>
      <c r="E15" s="151"/>
      <c r="F15" s="152"/>
      <c r="G15" s="149" t="n">
        <f aca="false">'01 01 Rek'!I28</f>
        <v>0</v>
      </c>
    </row>
    <row collapsed="false" customFormat="false" customHeight="true" hidden="false" ht="15.95" outlineLevel="0" r="16">
      <c r="A16" s="147" t="s">
        <v>101</v>
      </c>
      <c r="B16" s="148" t="s">
        <v>102</v>
      </c>
      <c r="C16" s="149" t="n">
        <f aca="false">'01 01 Rek'!F23</f>
        <v>0</v>
      </c>
      <c r="D16" s="103" t="str">
        <f aca="false">'01 01 Rek'!A29</f>
        <v>Oborová přirážka</v>
      </c>
      <c r="E16" s="153"/>
      <c r="F16" s="154"/>
      <c r="G16" s="149" t="n">
        <f aca="false">'01 01 Rek'!I29</f>
        <v>0</v>
      </c>
    </row>
    <row collapsed="false" customFormat="false" customHeight="true" hidden="false" ht="15.95" outlineLevel="0" r="17">
      <c r="A17" s="147" t="s">
        <v>103</v>
      </c>
      <c r="B17" s="148" t="s">
        <v>104</v>
      </c>
      <c r="C17" s="149" t="n">
        <f aca="false">'01 01 Rek'!H23</f>
        <v>0</v>
      </c>
      <c r="D17" s="103" t="str">
        <f aca="false">'01 01 Rek'!A30</f>
        <v>Přesun stavebních kapacit</v>
      </c>
      <c r="E17" s="153"/>
      <c r="F17" s="154"/>
      <c r="G17" s="149" t="n">
        <f aca="false">'01 01 Rek'!I30</f>
        <v>0</v>
      </c>
    </row>
    <row collapsed="false" customFormat="false" customHeight="true" hidden="false" ht="15.95" outlineLevel="0" r="18">
      <c r="A18" s="155" t="s">
        <v>105</v>
      </c>
      <c r="B18" s="156" t="s">
        <v>106</v>
      </c>
      <c r="C18" s="149" t="n">
        <f aca="false">'01 01 Rek'!G23</f>
        <v>0</v>
      </c>
      <c r="D18" s="103" t="str">
        <f aca="false">'01 01 Rek'!A31</f>
        <v>Mimostaveništní doprava</v>
      </c>
      <c r="E18" s="153"/>
      <c r="F18" s="154"/>
      <c r="G18" s="149" t="n">
        <f aca="false">'01 01 Rek'!I31</f>
        <v>0</v>
      </c>
    </row>
    <row collapsed="false" customFormat="false" customHeight="true" hidden="false" ht="15.95" outlineLevel="0" r="19">
      <c r="A19" s="157" t="s">
        <v>107</v>
      </c>
      <c r="B19" s="148"/>
      <c r="C19" s="149" t="n">
        <f aca="false">SUM(C15:C18)</f>
        <v>0</v>
      </c>
      <c r="D19" s="103" t="str">
        <f aca="false">'01 01 Rek'!A32</f>
        <v>Zařízení staveniště</v>
      </c>
      <c r="E19" s="153"/>
      <c r="F19" s="154"/>
      <c r="G19" s="149" t="n">
        <f aca="false">'01 01 Rek'!I32</f>
        <v>0</v>
      </c>
    </row>
    <row collapsed="false" customFormat="false" customHeight="true" hidden="false" ht="15.95" outlineLevel="0" r="20">
      <c r="A20" s="157"/>
      <c r="B20" s="148"/>
      <c r="C20" s="149"/>
      <c r="D20" s="103" t="str">
        <f aca="false">'01 01 Rek'!A33</f>
        <v>Provoz investora</v>
      </c>
      <c r="E20" s="153"/>
      <c r="F20" s="154"/>
      <c r="G20" s="149" t="n">
        <f aca="false">'01 01 Rek'!I33</f>
        <v>0</v>
      </c>
    </row>
    <row collapsed="false" customFormat="false" customHeight="true" hidden="false" ht="15.95" outlineLevel="0" r="21">
      <c r="A21" s="157" t="s">
        <v>36</v>
      </c>
      <c r="B21" s="148"/>
      <c r="C21" s="149" t="n">
        <f aca="false">'01 01 Rek'!I23</f>
        <v>0</v>
      </c>
      <c r="D21" s="103" t="str">
        <f aca="false">'01 01 Rek'!A34</f>
        <v>Kompletační činnost (IČD)</v>
      </c>
      <c r="E21" s="153"/>
      <c r="F21" s="154"/>
      <c r="G21" s="149" t="n">
        <f aca="false">'01 01 Rek'!I34</f>
        <v>0</v>
      </c>
    </row>
    <row collapsed="false" customFormat="false" customHeight="true" hidden="false" ht="15.95" outlineLevel="0" r="22">
      <c r="A22" s="158" t="s">
        <v>108</v>
      </c>
      <c r="B22" s="130"/>
      <c r="C22" s="149" t="n">
        <f aca="false">C19+C21</f>
        <v>0</v>
      </c>
      <c r="D22" s="103" t="s">
        <v>109</v>
      </c>
      <c r="E22" s="153"/>
      <c r="F22" s="154"/>
      <c r="G22" s="149" t="n">
        <f aca="false">G23-SUM(G15:G21)</f>
        <v>0</v>
      </c>
    </row>
    <row collapsed="false" customFormat="false" customHeight="true" hidden="false" ht="15.95" outlineLevel="0" r="23">
      <c r="A23" s="159" t="s">
        <v>110</v>
      </c>
      <c r="B23" s="159"/>
      <c r="C23" s="160" t="n">
        <f aca="false">C22+G23</f>
        <v>0</v>
      </c>
      <c r="D23" s="161" t="s">
        <v>111</v>
      </c>
      <c r="E23" s="162"/>
      <c r="F23" s="163"/>
      <c r="G23" s="149" t="n">
        <f aca="false">'01 01 Rek'!H36</f>
        <v>0</v>
      </c>
    </row>
    <row collapsed="false" customFormat="false" customHeight="false" hidden="false" ht="12.75" outlineLevel="0" r="24">
      <c r="A24" s="164" t="s">
        <v>112</v>
      </c>
      <c r="B24" s="165"/>
      <c r="C24" s="166"/>
      <c r="D24" s="165" t="s">
        <v>113</v>
      </c>
      <c r="E24" s="165"/>
      <c r="F24" s="167" t="s">
        <v>114</v>
      </c>
      <c r="G24" s="168"/>
    </row>
    <row collapsed="false" customFormat="false" customHeight="false" hidden="false" ht="12.75" outlineLevel="0" r="25">
      <c r="A25" s="158" t="s">
        <v>115</v>
      </c>
      <c r="B25" s="130"/>
      <c r="C25" s="169"/>
      <c r="D25" s="130" t="s">
        <v>115</v>
      </c>
      <c r="F25" s="170" t="s">
        <v>115</v>
      </c>
      <c r="G25" s="171"/>
    </row>
    <row collapsed="false" customFormat="false" customHeight="true" hidden="false" ht="37.5" outlineLevel="0" r="26">
      <c r="A26" s="158" t="s">
        <v>116</v>
      </c>
      <c r="B26" s="172"/>
      <c r="C26" s="169"/>
      <c r="D26" s="130" t="s">
        <v>116</v>
      </c>
      <c r="F26" s="170" t="s">
        <v>116</v>
      </c>
      <c r="G26" s="171"/>
    </row>
    <row collapsed="false" customFormat="false" customHeight="false" hidden="false" ht="12.75" outlineLevel="0" r="27">
      <c r="A27" s="158"/>
      <c r="B27" s="173"/>
      <c r="C27" s="169"/>
      <c r="D27" s="130"/>
      <c r="F27" s="170"/>
      <c r="G27" s="171"/>
    </row>
    <row collapsed="false" customFormat="false" customHeight="false" hidden="false" ht="12.75" outlineLevel="0" r="28">
      <c r="A28" s="158" t="s">
        <v>117</v>
      </c>
      <c r="B28" s="130"/>
      <c r="C28" s="169"/>
      <c r="D28" s="170" t="s">
        <v>118</v>
      </c>
      <c r="E28" s="169"/>
      <c r="F28" s="174" t="s">
        <v>118</v>
      </c>
      <c r="G28" s="171"/>
    </row>
    <row collapsed="false" customFormat="false" customHeight="true" hidden="false" ht="69" outlineLevel="0" r="29">
      <c r="A29" s="158"/>
      <c r="B29" s="130"/>
      <c r="C29" s="175"/>
      <c r="D29" s="176"/>
      <c r="E29" s="175"/>
      <c r="F29" s="130"/>
      <c r="G29" s="171"/>
    </row>
    <row collapsed="false" customFormat="false" customHeight="false" hidden="false" ht="12.75" outlineLevel="0" r="30">
      <c r="A30" s="177" t="s">
        <v>16</v>
      </c>
      <c r="B30" s="178"/>
      <c r="C30" s="179" t="n">
        <v>21</v>
      </c>
      <c r="D30" s="178" t="s">
        <v>119</v>
      </c>
      <c r="E30" s="180"/>
      <c r="F30" s="181" t="n">
        <f aca="false">C23-F32</f>
        <v>0</v>
      </c>
      <c r="G30" s="181"/>
    </row>
    <row collapsed="false" customFormat="false" customHeight="false" hidden="false" ht="12.75" outlineLevel="0" r="31">
      <c r="A31" s="177" t="s">
        <v>120</v>
      </c>
      <c r="B31" s="178"/>
      <c r="C31" s="179" t="n">
        <f aca="false">C30</f>
        <v>21</v>
      </c>
      <c r="D31" s="178" t="s">
        <v>121</v>
      </c>
      <c r="E31" s="180"/>
      <c r="F31" s="181" t="n">
        <f aca="false">ROUND(PRODUCT(F30,C31/100),0)</f>
        <v>0</v>
      </c>
      <c r="G31" s="181"/>
    </row>
    <row collapsed="false" customFormat="false" customHeight="false" hidden="false" ht="12.75" outlineLevel="0" r="32">
      <c r="A32" s="177" t="s">
        <v>16</v>
      </c>
      <c r="B32" s="178"/>
      <c r="C32" s="179" t="n">
        <v>0</v>
      </c>
      <c r="D32" s="178" t="s">
        <v>121</v>
      </c>
      <c r="E32" s="180"/>
      <c r="F32" s="181" t="n">
        <v>0</v>
      </c>
      <c r="G32" s="181"/>
    </row>
    <row collapsed="false" customFormat="false" customHeight="false" hidden="false" ht="12.75" outlineLevel="0" r="33">
      <c r="A33" s="177" t="s">
        <v>120</v>
      </c>
      <c r="B33" s="182"/>
      <c r="C33" s="183" t="n">
        <f aca="false">C32</f>
        <v>0</v>
      </c>
      <c r="D33" s="178" t="s">
        <v>121</v>
      </c>
      <c r="E33" s="154"/>
      <c r="F33" s="181" t="n">
        <f aca="false">ROUND(PRODUCT(F32,C33/100),0)</f>
        <v>0</v>
      </c>
      <c r="G33" s="181"/>
    </row>
    <row collapsed="false" customFormat="true" customHeight="true" hidden="false" ht="19.5" outlineLevel="0" r="34" s="188">
      <c r="A34" s="184" t="s">
        <v>122</v>
      </c>
      <c r="B34" s="185"/>
      <c r="C34" s="185"/>
      <c r="D34" s="185"/>
      <c r="E34" s="186"/>
      <c r="F34" s="187" t="n">
        <f aca="false">ROUND(SUM(F30:F33),0)</f>
        <v>0</v>
      </c>
      <c r="G34" s="187"/>
    </row>
    <row collapsed="false" customFormat="false" customHeight="false" hidden="false" ht="12.75" outlineLevel="0" r="36">
      <c r="A36" s="189" t="s">
        <v>123</v>
      </c>
      <c r="B36" s="189"/>
      <c r="C36" s="189"/>
      <c r="D36" s="189"/>
      <c r="E36" s="189"/>
      <c r="F36" s="189"/>
      <c r="G36" s="189"/>
      <c r="H36" s="1" t="s">
        <v>2</v>
      </c>
    </row>
    <row collapsed="false" customFormat="false" customHeight="true" hidden="false" ht="14.25" outlineLevel="0" r="37">
      <c r="A37" s="189"/>
      <c r="B37" s="190"/>
      <c r="C37" s="190"/>
      <c r="D37" s="190"/>
      <c r="E37" s="190"/>
      <c r="F37" s="190"/>
      <c r="G37" s="190"/>
      <c r="H37" s="1" t="s">
        <v>2</v>
      </c>
    </row>
    <row collapsed="false" customFormat="false" customHeight="true" hidden="false" ht="12.75" outlineLevel="0" r="38">
      <c r="A38" s="191"/>
      <c r="B38" s="190"/>
      <c r="C38" s="190"/>
      <c r="D38" s="190"/>
      <c r="E38" s="190"/>
      <c r="F38" s="190"/>
      <c r="G38" s="190"/>
      <c r="H38" s="1" t="s">
        <v>2</v>
      </c>
    </row>
    <row collapsed="false" customFormat="false" customHeight="false" hidden="false" ht="12.75" outlineLevel="0" r="39">
      <c r="A39" s="191"/>
      <c r="B39" s="190"/>
      <c r="C39" s="190"/>
      <c r="D39" s="190"/>
      <c r="E39" s="190"/>
      <c r="F39" s="190"/>
      <c r="G39" s="190"/>
      <c r="H39" s="1" t="s">
        <v>2</v>
      </c>
    </row>
    <row collapsed="false" customFormat="false" customHeight="false" hidden="false" ht="12.75" outlineLevel="0" r="40">
      <c r="A40" s="191"/>
      <c r="B40" s="190"/>
      <c r="C40" s="190"/>
      <c r="D40" s="190"/>
      <c r="E40" s="190"/>
      <c r="F40" s="190"/>
      <c r="G40" s="190"/>
      <c r="H40" s="1" t="s">
        <v>2</v>
      </c>
    </row>
    <row collapsed="false" customFormat="false" customHeight="false" hidden="false" ht="12.75" outlineLevel="0" r="41">
      <c r="A41" s="191"/>
      <c r="B41" s="190"/>
      <c r="C41" s="190"/>
      <c r="D41" s="190"/>
      <c r="E41" s="190"/>
      <c r="F41" s="190"/>
      <c r="G41" s="190"/>
      <c r="H41" s="1" t="s">
        <v>2</v>
      </c>
    </row>
    <row collapsed="false" customFormat="false" customHeight="false" hidden="false" ht="12.75" outlineLevel="0" r="42">
      <c r="A42" s="191"/>
      <c r="B42" s="190"/>
      <c r="C42" s="190"/>
      <c r="D42" s="190"/>
      <c r="E42" s="190"/>
      <c r="F42" s="190"/>
      <c r="G42" s="190"/>
      <c r="H42" s="1" t="s">
        <v>2</v>
      </c>
    </row>
    <row collapsed="false" customFormat="false" customHeight="false" hidden="false" ht="12.75" outlineLevel="0" r="43">
      <c r="A43" s="191"/>
      <c r="B43" s="190"/>
      <c r="C43" s="190"/>
      <c r="D43" s="190"/>
      <c r="E43" s="190"/>
      <c r="F43" s="190"/>
      <c r="G43" s="190"/>
      <c r="H43" s="1" t="s">
        <v>2</v>
      </c>
    </row>
    <row collapsed="false" customFormat="false" customHeight="true" hidden="false" ht="12.75" outlineLevel="0" r="44">
      <c r="A44" s="191"/>
      <c r="B44" s="190"/>
      <c r="C44" s="190"/>
      <c r="D44" s="190"/>
      <c r="E44" s="190"/>
      <c r="F44" s="190"/>
      <c r="G44" s="190"/>
      <c r="H44" s="1" t="s">
        <v>2</v>
      </c>
    </row>
    <row collapsed="false" customFormat="false" customHeight="true" hidden="false" ht="12.75" outlineLevel="0" r="45">
      <c r="A45" s="191"/>
      <c r="B45" s="190"/>
      <c r="C45" s="190"/>
      <c r="D45" s="190"/>
      <c r="E45" s="190"/>
      <c r="F45" s="190"/>
      <c r="G45" s="190"/>
      <c r="H45" s="1" t="s">
        <v>2</v>
      </c>
    </row>
  </sheetData>
  <mergeCells count="15">
    <mergeCell ref="A1:G1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7"/>
  <sheetViews>
    <sheetView colorId="64" defaultGridColor="true" rightToLeft="false" showFormulas="false" showGridLines="true" showOutlineSymbols="true" showRowColHeaders="true" showZeros="false" tabSelected="false" topLeftCell="A1" view="normal" windowProtection="false" workbookViewId="0" zoomScale="100" zoomScaleNormal="100" zoomScalePageLayoutView="100">
      <selection activeCell="F31" activeCellId="0" pane="topLeft" sqref="F31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9.14285714285714"/>
  </cols>
  <sheetData>
    <row collapsed="false" customFormat="false" customHeight="false" hidden="false" ht="13.5" outlineLevel="0" r="1">
      <c r="A1" s="192" t="s">
        <v>3</v>
      </c>
      <c r="B1" s="192"/>
      <c r="C1" s="193" t="s">
        <v>124</v>
      </c>
      <c r="D1" s="194"/>
      <c r="E1" s="195"/>
      <c r="F1" s="194"/>
      <c r="G1" s="196" t="s">
        <v>125</v>
      </c>
      <c r="H1" s="197" t="s">
        <v>24</v>
      </c>
      <c r="I1" s="127"/>
    </row>
    <row collapsed="false" customFormat="false" customHeight="false" hidden="false" ht="13.5" outlineLevel="0" r="2">
      <c r="A2" s="192" t="s">
        <v>126</v>
      </c>
      <c r="B2" s="192"/>
      <c r="C2" s="193" t="s">
        <v>32</v>
      </c>
      <c r="D2" s="194"/>
      <c r="E2" s="195"/>
      <c r="F2" s="194"/>
      <c r="G2" s="198" t="s">
        <v>25</v>
      </c>
      <c r="H2" s="198"/>
      <c r="I2" s="198"/>
    </row>
    <row collapsed="false" customFormat="false" customHeight="false" hidden="false" ht="13.5" outlineLevel="0" r="3">
      <c r="F3" s="130"/>
    </row>
    <row collapsed="false" customFormat="false" customHeight="true" hidden="false" ht="19.5" outlineLevel="0" r="4">
      <c r="A4" s="199" t="s">
        <v>127</v>
      </c>
      <c r="B4" s="199"/>
      <c r="C4" s="199"/>
      <c r="D4" s="199"/>
      <c r="E4" s="199"/>
      <c r="F4" s="199"/>
      <c r="G4" s="199"/>
      <c r="H4" s="199"/>
      <c r="I4" s="199"/>
    </row>
    <row collapsed="false" customFormat="false" customHeight="false" hidden="false" ht="13.5" outlineLevel="0" r="5"/>
    <row collapsed="false" customFormat="true" customHeight="false" hidden="false" ht="13.5" outlineLevel="0" r="6" s="130">
      <c r="A6" s="200"/>
      <c r="B6" s="201" t="s">
        <v>128</v>
      </c>
      <c r="C6" s="201"/>
      <c r="D6" s="146"/>
      <c r="E6" s="202" t="s">
        <v>129</v>
      </c>
      <c r="F6" s="203" t="s">
        <v>130</v>
      </c>
      <c r="G6" s="203" t="s">
        <v>131</v>
      </c>
      <c r="H6" s="203" t="s">
        <v>132</v>
      </c>
      <c r="I6" s="204" t="s">
        <v>36</v>
      </c>
    </row>
    <row collapsed="false" customFormat="false" customHeight="false" hidden="false" ht="12.75" outlineLevel="0" r="7">
      <c r="A7" s="205" t="n">
        <f aca="false">'01 01 Pol'!B7</f>
        <v>0</v>
      </c>
      <c r="B7" s="65" t="str">
        <f aca="false">'01 01 Pol'!C7</f>
        <v>Upravy povrchů vnitřní</v>
      </c>
      <c r="D7" s="206"/>
      <c r="E7" s="207" t="n">
        <f aca="false">'01 01 Pol'!BA13</f>
        <v>0</v>
      </c>
      <c r="F7" s="208" t="n">
        <f aca="false">'01 01 Pol'!BB13</f>
        <v>0</v>
      </c>
      <c r="G7" s="208" t="n">
        <f aca="false">'01 01 Pol'!BC13</f>
        <v>0</v>
      </c>
      <c r="H7" s="208" t="n">
        <f aca="false">'01 01 Pol'!BD13</f>
        <v>0</v>
      </c>
      <c r="I7" s="209" t="n">
        <f aca="false">'01 01 Pol'!BE13</f>
        <v>0</v>
      </c>
    </row>
    <row collapsed="false" customFormat="false" customHeight="false" hidden="false" ht="12.75" outlineLevel="0" r="8">
      <c r="A8" s="205" t="n">
        <f aca="false">'01 01 Pol'!B14</f>
        <v>0</v>
      </c>
      <c r="B8" s="65" t="str">
        <f aca="false">'01 01 Pol'!C14</f>
        <v>Podlahy a podlahové konstrukce</v>
      </c>
      <c r="D8" s="206"/>
      <c r="E8" s="207" t="n">
        <f aca="false">'01 01 Pol'!BA16</f>
        <v>0</v>
      </c>
      <c r="F8" s="208" t="n">
        <f aca="false">'01 01 Pol'!BB16</f>
        <v>0</v>
      </c>
      <c r="G8" s="208" t="n">
        <f aca="false">'01 01 Pol'!BC16</f>
        <v>0</v>
      </c>
      <c r="H8" s="208" t="n">
        <f aca="false">'01 01 Pol'!BD16</f>
        <v>0</v>
      </c>
      <c r="I8" s="209" t="n">
        <f aca="false">'01 01 Pol'!BE16</f>
        <v>0</v>
      </c>
    </row>
    <row collapsed="false" customFormat="false" customHeight="false" hidden="false" ht="12.75" outlineLevel="0" r="9">
      <c r="A9" s="205" t="n">
        <f aca="false">'01 01 Pol'!B17</f>
        <v>0</v>
      </c>
      <c r="B9" s="65" t="str">
        <f aca="false">'01 01 Pol'!C17</f>
        <v>Dokončovací konstrukce na pozemních stavbách</v>
      </c>
      <c r="D9" s="206"/>
      <c r="E9" s="207" t="n">
        <f aca="false">'01 01 Pol'!BA19</f>
        <v>0</v>
      </c>
      <c r="F9" s="208" t="n">
        <f aca="false">'01 01 Pol'!BB19</f>
        <v>0</v>
      </c>
      <c r="G9" s="208" t="n">
        <f aca="false">'01 01 Pol'!BC19</f>
        <v>0</v>
      </c>
      <c r="H9" s="208" t="n">
        <f aca="false">'01 01 Pol'!BD19</f>
        <v>0</v>
      </c>
      <c r="I9" s="209" t="n">
        <f aca="false">'01 01 Pol'!BE19</f>
        <v>0</v>
      </c>
    </row>
    <row collapsed="false" customFormat="false" customHeight="false" hidden="false" ht="12.75" outlineLevel="0" r="10">
      <c r="A10" s="205" t="n">
        <f aca="false">'01 01 Pol'!B20</f>
        <v>0</v>
      </c>
      <c r="B10" s="65" t="str">
        <f aca="false">'01 01 Pol'!C20</f>
        <v>Bourání konstrukcí</v>
      </c>
      <c r="D10" s="206"/>
      <c r="E10" s="207" t="n">
        <f aca="false">'01 01 Pol'!BA22</f>
        <v>0</v>
      </c>
      <c r="F10" s="208" t="n">
        <f aca="false">'01 01 Pol'!BB22</f>
        <v>0</v>
      </c>
      <c r="G10" s="208" t="n">
        <f aca="false">'01 01 Pol'!BC22</f>
        <v>0</v>
      </c>
      <c r="H10" s="208" t="n">
        <f aca="false">'01 01 Pol'!BD22</f>
        <v>0</v>
      </c>
      <c r="I10" s="209" t="n">
        <f aca="false">'01 01 Pol'!BE22</f>
        <v>0</v>
      </c>
    </row>
    <row collapsed="false" customFormat="false" customHeight="false" hidden="false" ht="12.75" outlineLevel="0" r="11">
      <c r="A11" s="205" t="n">
        <f aca="false">'01 01 Pol'!B23</f>
        <v>0</v>
      </c>
      <c r="B11" s="65" t="str">
        <f aca="false">'01 01 Pol'!C23</f>
        <v>Prorážení otvorů</v>
      </c>
      <c r="D11" s="206"/>
      <c r="E11" s="207" t="n">
        <f aca="false">'01 01 Pol'!BA27</f>
        <v>0</v>
      </c>
      <c r="F11" s="208" t="n">
        <f aca="false">'01 01 Pol'!BB27</f>
        <v>0</v>
      </c>
      <c r="G11" s="208" t="n">
        <f aca="false">'01 01 Pol'!BC27</f>
        <v>0</v>
      </c>
      <c r="H11" s="208" t="n">
        <f aca="false">'01 01 Pol'!BD27</f>
        <v>0</v>
      </c>
      <c r="I11" s="209" t="n">
        <f aca="false">'01 01 Pol'!BE27</f>
        <v>0</v>
      </c>
    </row>
    <row collapsed="false" customFormat="false" customHeight="false" hidden="false" ht="12.75" outlineLevel="0" r="12">
      <c r="A12" s="205" t="n">
        <f aca="false">'01 01 Pol'!B28</f>
        <v>0</v>
      </c>
      <c r="B12" s="65" t="str">
        <f aca="false">'01 01 Pol'!C28</f>
        <v>Staveništní přesun hmot</v>
      </c>
      <c r="D12" s="206"/>
      <c r="E12" s="207" t="n">
        <f aca="false">'01 01 Pol'!BA30</f>
        <v>0</v>
      </c>
      <c r="F12" s="208" t="n">
        <f aca="false">'01 01 Pol'!BB30</f>
        <v>0</v>
      </c>
      <c r="G12" s="208" t="n">
        <f aca="false">'01 01 Pol'!BC30</f>
        <v>0</v>
      </c>
      <c r="H12" s="208" t="n">
        <f aca="false">'01 01 Pol'!BD30</f>
        <v>0</v>
      </c>
      <c r="I12" s="209" t="n">
        <f aca="false">'01 01 Pol'!BE30</f>
        <v>0</v>
      </c>
    </row>
    <row collapsed="false" customFormat="false" customHeight="false" hidden="false" ht="12.75" outlineLevel="0" r="13">
      <c r="A13" s="205" t="n">
        <f aca="false">'01 01 Pol'!B31</f>
        <v>0</v>
      </c>
      <c r="B13" s="65" t="str">
        <f aca="false">'01 01 Pol'!C31</f>
        <v>Vnitřní kanalizace</v>
      </c>
      <c r="D13" s="206"/>
      <c r="E13" s="207" t="n">
        <f aca="false">'01 01 Pol'!BA36</f>
        <v>0</v>
      </c>
      <c r="F13" s="208" t="n">
        <f aca="false">'01 01 Pol'!BB36</f>
        <v>0</v>
      </c>
      <c r="G13" s="208" t="n">
        <f aca="false">'01 01 Pol'!BC36</f>
        <v>0</v>
      </c>
      <c r="H13" s="208" t="n">
        <f aca="false">'01 01 Pol'!BD36</f>
        <v>0</v>
      </c>
      <c r="I13" s="209" t="n">
        <f aca="false">'01 01 Pol'!BE36</f>
        <v>0</v>
      </c>
    </row>
    <row collapsed="false" customFormat="false" customHeight="false" hidden="false" ht="12.75" outlineLevel="0" r="14">
      <c r="A14" s="205" t="n">
        <f aca="false">'01 01 Pol'!B37</f>
        <v>0</v>
      </c>
      <c r="B14" s="65" t="str">
        <f aca="false">'01 01 Pol'!C37</f>
        <v>Vnitřní vodovod</v>
      </c>
      <c r="D14" s="206"/>
      <c r="E14" s="207" t="n">
        <f aca="false">'01 01 Pol'!BA39</f>
        <v>0</v>
      </c>
      <c r="F14" s="208" t="n">
        <f aca="false">'01 01 Pol'!BB39</f>
        <v>0</v>
      </c>
      <c r="G14" s="208" t="n">
        <f aca="false">'01 01 Pol'!BC39</f>
        <v>0</v>
      </c>
      <c r="H14" s="208" t="n">
        <f aca="false">'01 01 Pol'!BD39</f>
        <v>0</v>
      </c>
      <c r="I14" s="209" t="n">
        <f aca="false">'01 01 Pol'!BE39</f>
        <v>0</v>
      </c>
    </row>
    <row collapsed="false" customFormat="false" customHeight="false" hidden="false" ht="12.75" outlineLevel="0" r="15">
      <c r="A15" s="205" t="n">
        <f aca="false">'01 01 Pol'!B40</f>
        <v>0</v>
      </c>
      <c r="B15" s="65" t="str">
        <f aca="false">'01 01 Pol'!C40</f>
        <v>Zařizovací předměty</v>
      </c>
      <c r="D15" s="206"/>
      <c r="E15" s="207" t="n">
        <f aca="false">'01 01 Pol'!BA54</f>
        <v>0</v>
      </c>
      <c r="F15" s="208" t="n">
        <f aca="false">'01 01 Pol'!BB54</f>
        <v>0</v>
      </c>
      <c r="G15" s="208" t="n">
        <f aca="false">'01 01 Pol'!BC54</f>
        <v>0</v>
      </c>
      <c r="H15" s="208" t="n">
        <f aca="false">'01 01 Pol'!BD54</f>
        <v>0</v>
      </c>
      <c r="I15" s="209" t="n">
        <f aca="false">'01 01 Pol'!BE54</f>
        <v>0</v>
      </c>
    </row>
    <row collapsed="false" customFormat="false" customHeight="false" hidden="false" ht="12.75" outlineLevel="0" r="16">
      <c r="A16" s="205" t="n">
        <f aca="false">'01 01 Pol'!B55</f>
        <v>0</v>
      </c>
      <c r="B16" s="65" t="str">
        <f aca="false">'01 01 Pol'!C55</f>
        <v>Konstrukce truhlářské</v>
      </c>
      <c r="D16" s="206"/>
      <c r="E16" s="207" t="n">
        <f aca="false">'01 01 Pol'!BA59</f>
        <v>0</v>
      </c>
      <c r="F16" s="208" t="n">
        <f aca="false">'01 01 Pol'!BB59</f>
        <v>0</v>
      </c>
      <c r="G16" s="208" t="n">
        <f aca="false">'01 01 Pol'!BC59</f>
        <v>0</v>
      </c>
      <c r="H16" s="208" t="n">
        <f aca="false">'01 01 Pol'!BD59</f>
        <v>0</v>
      </c>
      <c r="I16" s="209" t="n">
        <f aca="false">'01 01 Pol'!BE59</f>
        <v>0</v>
      </c>
    </row>
    <row collapsed="false" customFormat="false" customHeight="false" hidden="false" ht="12.75" outlineLevel="0" r="17">
      <c r="A17" s="205" t="n">
        <f aca="false">'01 01 Pol'!B60</f>
        <v>0</v>
      </c>
      <c r="B17" s="65" t="str">
        <f aca="false">'01 01 Pol'!C60</f>
        <v>Podlahy z dlaždic a obklady</v>
      </c>
      <c r="D17" s="206"/>
      <c r="E17" s="207" t="n">
        <f aca="false">'01 01 Pol'!BA67</f>
        <v>0</v>
      </c>
      <c r="F17" s="208" t="n">
        <f aca="false">'01 01 Pol'!BB67</f>
        <v>0</v>
      </c>
      <c r="G17" s="208" t="n">
        <f aca="false">'01 01 Pol'!BC67</f>
        <v>0</v>
      </c>
      <c r="H17" s="208" t="n">
        <f aca="false">'01 01 Pol'!BD67</f>
        <v>0</v>
      </c>
      <c r="I17" s="209" t="n">
        <f aca="false">'01 01 Pol'!BE67</f>
        <v>0</v>
      </c>
    </row>
    <row collapsed="false" customFormat="false" customHeight="false" hidden="false" ht="12.75" outlineLevel="0" r="18">
      <c r="A18" s="205" t="n">
        <f aca="false">'01 01 Pol'!B68</f>
        <v>0</v>
      </c>
      <c r="B18" s="65" t="str">
        <f aca="false">'01 01 Pol'!C68</f>
        <v>Obklady keramické</v>
      </c>
      <c r="D18" s="206"/>
      <c r="E18" s="207" t="n">
        <f aca="false">'01 01 Pol'!BA77</f>
        <v>0</v>
      </c>
      <c r="F18" s="208" t="n">
        <f aca="false">'01 01 Pol'!BB77</f>
        <v>0</v>
      </c>
      <c r="G18" s="208" t="n">
        <f aca="false">'01 01 Pol'!BC77</f>
        <v>0</v>
      </c>
      <c r="H18" s="208" t="n">
        <f aca="false">'01 01 Pol'!BD77</f>
        <v>0</v>
      </c>
      <c r="I18" s="209" t="n">
        <f aca="false">'01 01 Pol'!BE77</f>
        <v>0</v>
      </c>
    </row>
    <row collapsed="false" customFormat="false" customHeight="false" hidden="false" ht="12.75" outlineLevel="0" r="19">
      <c r="A19" s="205" t="n">
        <f aca="false">'01 01 Pol'!B78</f>
        <v>0</v>
      </c>
      <c r="B19" s="65" t="str">
        <f aca="false">'01 01 Pol'!C78</f>
        <v>Malby</v>
      </c>
      <c r="D19" s="206"/>
      <c r="E19" s="207" t="n">
        <f aca="false">'01 01 Pol'!BA81</f>
        <v>0</v>
      </c>
      <c r="F19" s="208" t="n">
        <f aca="false">'01 01 Pol'!BB81</f>
        <v>0</v>
      </c>
      <c r="G19" s="208" t="n">
        <f aca="false">'01 01 Pol'!BC81</f>
        <v>0</v>
      </c>
      <c r="H19" s="208" t="n">
        <f aca="false">'01 01 Pol'!BD81</f>
        <v>0</v>
      </c>
      <c r="I19" s="209" t="n">
        <f aca="false">'01 01 Pol'!BE81</f>
        <v>0</v>
      </c>
    </row>
    <row collapsed="false" customFormat="false" customHeight="false" hidden="false" ht="12.75" outlineLevel="0" r="20">
      <c r="A20" s="205" t="n">
        <f aca="false">'01 01 Pol'!B82</f>
        <v>0</v>
      </c>
      <c r="B20" s="65" t="str">
        <f aca="false">'01 01 Pol'!C82</f>
        <v>Elektromontáže</v>
      </c>
      <c r="D20" s="206"/>
      <c r="E20" s="207" t="n">
        <f aca="false">'01 01 Pol'!BA85</f>
        <v>0</v>
      </c>
      <c r="F20" s="208" t="n">
        <f aca="false">'01 01 Pol'!BB85</f>
        <v>0</v>
      </c>
      <c r="G20" s="208" t="n">
        <f aca="false">'01 01 Pol'!BC85</f>
        <v>0</v>
      </c>
      <c r="H20" s="208" t="n">
        <f aca="false">'01 01 Pol'!BD85</f>
        <v>0</v>
      </c>
      <c r="I20" s="209" t="n">
        <f aca="false">'01 01 Pol'!BE85</f>
        <v>0</v>
      </c>
    </row>
    <row collapsed="false" customFormat="false" customHeight="false" hidden="false" ht="12.75" outlineLevel="0" r="21">
      <c r="A21" s="205" t="n">
        <f aca="false">'01 01 Pol'!B86</f>
        <v>0</v>
      </c>
      <c r="B21" s="65" t="str">
        <f aca="false">'01 01 Pol'!C86</f>
        <v>Montáže vzduchotechnických zařízení</v>
      </c>
      <c r="D21" s="206"/>
      <c r="E21" s="207" t="n">
        <f aca="false">'01 01 Pol'!BA88</f>
        <v>0</v>
      </c>
      <c r="F21" s="208" t="n">
        <f aca="false">'01 01 Pol'!BB88</f>
        <v>0</v>
      </c>
      <c r="G21" s="208" t="n">
        <f aca="false">'01 01 Pol'!BC88</f>
        <v>0</v>
      </c>
      <c r="H21" s="208" t="n">
        <f aca="false">'01 01 Pol'!BD88</f>
        <v>0</v>
      </c>
      <c r="I21" s="209" t="n">
        <f aca="false">'01 01 Pol'!BE88</f>
        <v>0</v>
      </c>
    </row>
    <row collapsed="false" customFormat="false" customHeight="false" hidden="false" ht="13.5" outlineLevel="0" r="22">
      <c r="A22" s="205" t="n">
        <f aca="false">'01 01 Pol'!B89</f>
        <v>0</v>
      </c>
      <c r="B22" s="65" t="str">
        <f aca="false">'01 01 Pol'!C89</f>
        <v>Přesuny suti a vybouraných hmot</v>
      </c>
      <c r="D22" s="206"/>
      <c r="E22" s="207" t="n">
        <f aca="false">'01 01 Pol'!BA96</f>
        <v>0</v>
      </c>
      <c r="F22" s="208" t="n">
        <f aca="false">'01 01 Pol'!BB96</f>
        <v>0</v>
      </c>
      <c r="G22" s="208" t="n">
        <f aca="false">'01 01 Pol'!BC96</f>
        <v>0</v>
      </c>
      <c r="H22" s="208" t="n">
        <f aca="false">'01 01 Pol'!BD96</f>
        <v>0</v>
      </c>
      <c r="I22" s="209" t="n">
        <f aca="false">'01 01 Pol'!BE96</f>
        <v>0</v>
      </c>
    </row>
    <row collapsed="false" customFormat="true" customHeight="false" hidden="false" ht="13.5" outlineLevel="0" r="23" s="13">
      <c r="A23" s="210"/>
      <c r="B23" s="211" t="s">
        <v>133</v>
      </c>
      <c r="C23" s="211"/>
      <c r="D23" s="212"/>
      <c r="E23" s="213" t="n">
        <f aca="false">SUM(E7:E22)</f>
        <v>0</v>
      </c>
      <c r="F23" s="214" t="n">
        <f aca="false">SUM(F7:F22)</f>
        <v>0</v>
      </c>
      <c r="G23" s="214" t="n">
        <f aca="false">SUM(G7:G22)</f>
        <v>0</v>
      </c>
      <c r="H23" s="214" t="n">
        <f aca="false">SUM(H7:H22)</f>
        <v>0</v>
      </c>
      <c r="I23" s="215" t="n">
        <f aca="false">SUM(I7:I22)</f>
        <v>0</v>
      </c>
    </row>
    <row collapsed="false" customFormat="false" customHeight="false" hidden="false" ht="12.75" outlineLevel="0" r="24">
      <c r="A24" s="130"/>
      <c r="B24" s="130"/>
      <c r="C24" s="130"/>
      <c r="D24" s="130"/>
      <c r="E24" s="130"/>
      <c r="F24" s="130"/>
      <c r="G24" s="130"/>
      <c r="H24" s="130"/>
      <c r="I24" s="130"/>
    </row>
    <row collapsed="false" customFormat="false" customHeight="true" hidden="false" ht="19.5" outlineLevel="0" r="25">
      <c r="A25" s="216" t="s">
        <v>134</v>
      </c>
      <c r="B25" s="216"/>
      <c r="C25" s="216"/>
      <c r="D25" s="216"/>
      <c r="E25" s="216"/>
      <c r="F25" s="216"/>
      <c r="G25" s="216"/>
      <c r="H25" s="216"/>
      <c r="I25" s="216"/>
      <c r="BA25" s="137"/>
      <c r="BB25" s="137"/>
      <c r="BC25" s="137"/>
      <c r="BD25" s="137"/>
      <c r="BE25" s="137"/>
    </row>
    <row collapsed="false" customFormat="false" customHeight="false" hidden="false" ht="13.5" outlineLevel="0" r="26"/>
    <row collapsed="false" customFormat="false" customHeight="false" hidden="false" ht="12.75" outlineLevel="0" r="27">
      <c r="A27" s="164" t="s">
        <v>135</v>
      </c>
      <c r="B27" s="165"/>
      <c r="C27" s="165"/>
      <c r="D27" s="217"/>
      <c r="E27" s="218" t="s">
        <v>136</v>
      </c>
      <c r="F27" s="219" t="s">
        <v>17</v>
      </c>
      <c r="G27" s="220" t="s">
        <v>137</v>
      </c>
      <c r="H27" s="221"/>
      <c r="I27" s="222" t="s">
        <v>136</v>
      </c>
    </row>
    <row collapsed="false" customFormat="false" customHeight="false" hidden="false" ht="12.85" outlineLevel="0" r="28">
      <c r="A28" s="157" t="s">
        <v>71</v>
      </c>
      <c r="B28" s="148"/>
      <c r="C28" s="148"/>
      <c r="D28" s="223"/>
      <c r="E28" s="224" t="n">
        <v>0</v>
      </c>
      <c r="F28" s="225" t="n">
        <v>0</v>
      </c>
      <c r="G28" s="226"/>
      <c r="H28" s="227"/>
      <c r="I28" s="228" t="n">
        <f aca="false">E28+F28*G28/100</f>
        <v>0</v>
      </c>
      <c r="BA28" s="1" t="n">
        <v>0</v>
      </c>
    </row>
    <row collapsed="false" customFormat="false" customHeight="false" hidden="false" ht="12.85" outlineLevel="0" r="29">
      <c r="A29" s="157" t="s">
        <v>72</v>
      </c>
      <c r="B29" s="148"/>
      <c r="C29" s="148"/>
      <c r="D29" s="223"/>
      <c r="E29" s="224" t="n">
        <v>0</v>
      </c>
      <c r="F29" s="225" t="n">
        <v>0</v>
      </c>
      <c r="G29" s="226"/>
      <c r="H29" s="227"/>
      <c r="I29" s="228" t="n">
        <f aca="false">E29+F29*G29/100</f>
        <v>0</v>
      </c>
      <c r="BA29" s="1" t="n">
        <v>0</v>
      </c>
    </row>
    <row collapsed="false" customFormat="false" customHeight="false" hidden="false" ht="12.85" outlineLevel="0" r="30">
      <c r="A30" s="157" t="s">
        <v>73</v>
      </c>
      <c r="B30" s="148"/>
      <c r="C30" s="148"/>
      <c r="D30" s="223"/>
      <c r="E30" s="224" t="n">
        <v>0</v>
      </c>
      <c r="F30" s="225" t="n">
        <v>0</v>
      </c>
      <c r="G30" s="226"/>
      <c r="H30" s="227"/>
      <c r="I30" s="228" t="n">
        <f aca="false">E30+F30*G30/100</f>
        <v>0</v>
      </c>
      <c r="BA30" s="1" t="n">
        <v>0</v>
      </c>
    </row>
    <row collapsed="false" customFormat="false" customHeight="false" hidden="false" ht="13.4" outlineLevel="0" r="31">
      <c r="A31" s="157" t="s">
        <v>74</v>
      </c>
      <c r="B31" s="148"/>
      <c r="C31" s="148"/>
      <c r="D31" s="223"/>
      <c r="E31" s="224" t="n">
        <v>0</v>
      </c>
      <c r="F31" s="225" t="n">
        <v>0</v>
      </c>
      <c r="G31" s="226"/>
      <c r="H31" s="227"/>
      <c r="I31" s="228" t="n">
        <f aca="false">E31+F31*G31/100</f>
        <v>0</v>
      </c>
      <c r="BA31" s="1" t="n">
        <v>0</v>
      </c>
    </row>
    <row collapsed="false" customFormat="false" customHeight="false" hidden="false" ht="12.85" outlineLevel="0" r="32">
      <c r="A32" s="157" t="s">
        <v>75</v>
      </c>
      <c r="B32" s="148"/>
      <c r="C32" s="148"/>
      <c r="D32" s="223"/>
      <c r="E32" s="224" t="n">
        <v>0</v>
      </c>
      <c r="F32" s="225" t="n">
        <v>0</v>
      </c>
      <c r="G32" s="226"/>
      <c r="H32" s="227"/>
      <c r="I32" s="228" t="n">
        <f aca="false">E32+F32*G32/100</f>
        <v>0</v>
      </c>
      <c r="BA32" s="1" t="n">
        <v>1</v>
      </c>
    </row>
    <row collapsed="false" customFormat="false" customHeight="false" hidden="false" ht="12.85" outlineLevel="0" r="33">
      <c r="A33" s="157" t="s">
        <v>76</v>
      </c>
      <c r="B33" s="148"/>
      <c r="C33" s="148"/>
      <c r="D33" s="223"/>
      <c r="E33" s="224" t="n">
        <v>0</v>
      </c>
      <c r="F33" s="225" t="n">
        <v>0</v>
      </c>
      <c r="G33" s="226"/>
      <c r="H33" s="227"/>
      <c r="I33" s="228" t="n">
        <f aca="false">E33+F33*G33/100</f>
        <v>0</v>
      </c>
      <c r="BA33" s="1" t="n">
        <v>1</v>
      </c>
    </row>
    <row collapsed="false" customFormat="false" customHeight="false" hidden="false" ht="12.85" outlineLevel="0" r="34">
      <c r="A34" s="157" t="s">
        <v>77</v>
      </c>
      <c r="B34" s="148"/>
      <c r="C34" s="148"/>
      <c r="D34" s="223"/>
      <c r="E34" s="224" t="n">
        <v>0</v>
      </c>
      <c r="F34" s="225" t="n">
        <v>0</v>
      </c>
      <c r="G34" s="226"/>
      <c r="H34" s="227"/>
      <c r="I34" s="228" t="n">
        <f aca="false">E34+F34*G34/100</f>
        <v>0</v>
      </c>
      <c r="BA34" s="1" t="n">
        <v>2</v>
      </c>
    </row>
    <row collapsed="false" customFormat="false" customHeight="false" hidden="false" ht="12.85" outlineLevel="0" r="35">
      <c r="A35" s="157" t="s">
        <v>78</v>
      </c>
      <c r="B35" s="148"/>
      <c r="C35" s="148"/>
      <c r="D35" s="223"/>
      <c r="E35" s="224" t="n">
        <v>0</v>
      </c>
      <c r="F35" s="225" t="n">
        <v>0</v>
      </c>
      <c r="G35" s="226"/>
      <c r="H35" s="227"/>
      <c r="I35" s="228" t="n">
        <f aca="false">E35+F35*G35/100</f>
        <v>0</v>
      </c>
      <c r="BA35" s="1" t="n">
        <v>2</v>
      </c>
    </row>
    <row collapsed="false" customFormat="false" customHeight="false" hidden="false" ht="13.5" outlineLevel="0" r="36">
      <c r="A36" s="229"/>
      <c r="B36" s="230" t="s">
        <v>138</v>
      </c>
      <c r="C36" s="231"/>
      <c r="D36" s="232"/>
      <c r="E36" s="233"/>
      <c r="F36" s="234"/>
      <c r="G36" s="234"/>
      <c r="H36" s="235" t="n">
        <f aca="false">SUM(I28:I35)</f>
        <v>0</v>
      </c>
      <c r="I36" s="235"/>
    </row>
    <row collapsed="false" customFormat="false" customHeight="false" hidden="false" ht="12.85" outlineLevel="0" r="47"/>
  </sheetData>
  <mergeCells count="6">
    <mergeCell ref="A1:B1"/>
    <mergeCell ref="A2:B2"/>
    <mergeCell ref="G2:I2"/>
    <mergeCell ref="A4:I4"/>
    <mergeCell ref="A25:I25"/>
    <mergeCell ref="H36:I36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B96"/>
  <sheetViews>
    <sheetView colorId="64" defaultGridColor="true" rightToLeft="false" showFormulas="false" showGridLines="false" showOutlineSymbols="true" showRowColHeaders="true" showZeros="false" tabSelected="false" topLeftCell="A40" view="normal" windowProtection="false" workbookViewId="0" zoomScale="100" zoomScaleNormal="100" zoomScalePageLayoutView="100">
      <selection activeCell="C51" activeCellId="0" pane="topLeft" sqref="C51"/>
    </sheetView>
  </sheetViews>
  <sheetFormatPr defaultRowHeight="12.75"/>
  <cols>
    <col collapsed="false" hidden="false" max="1" min="1" style="0" width="4.42857142857143"/>
    <col collapsed="false" hidden="false" max="2" min="2" style="0" width="11.5714285714286"/>
    <col collapsed="false" hidden="false" max="3" min="3" style="0" width="40.4234693877551"/>
    <col collapsed="false" hidden="false" max="4" min="4" style="0" width="5.57142857142857"/>
    <col collapsed="false" hidden="false" max="5" min="5" style="0" width="8.56632653061224"/>
    <col collapsed="false" hidden="false" max="6" min="6" style="0" width="9.85204081632653"/>
    <col collapsed="false" hidden="false" max="7" min="7" style="0" width="13.8571428571429"/>
    <col collapsed="false" hidden="true" max="11" min="8" style="0" width="0"/>
    <col collapsed="false" hidden="false" max="12" min="12" style="236" width="75.4234693877551"/>
    <col collapsed="false" hidden="false" max="13" min="13" style="236" width="45.2857142857143"/>
    <col collapsed="false" hidden="false" max="14" min="14" style="236" width="9.14285714285714"/>
    <col collapsed="false" hidden="false" max="15" min="15" style="0" width="9.14285714285714"/>
    <col collapsed="false" hidden="false" max="26" min="16" style="236" width="9.14285714285714"/>
    <col collapsed="false" hidden="false" max="29" min="27" style="0" width="9.14285714285714"/>
    <col collapsed="false" hidden="false" max="51" min="30" style="236" width="9.14285714285714"/>
    <col collapsed="false" hidden="false" max="57" min="52" style="0" width="9.14285714285714"/>
    <col collapsed="false" hidden="false" max="78" min="58" style="236" width="9.14285714285714"/>
    <col collapsed="false" hidden="false" max="80" min="79" style="0" width="9.14285714285714"/>
    <col collapsed="false" hidden="false" max="1025" min="81" style="236" width="9.14285714285714"/>
  </cols>
  <sheetData>
    <row collapsed="false" customFormat="false" customHeight="false" hidden="false" ht="15.75" outlineLevel="0" r="1">
      <c r="A1" s="237" t="s">
        <v>139</v>
      </c>
      <c r="B1" s="237"/>
      <c r="C1" s="237"/>
      <c r="D1" s="237"/>
      <c r="E1" s="237"/>
      <c r="F1" s="237"/>
      <c r="G1" s="237"/>
    </row>
    <row collapsed="false" customFormat="false" customHeight="true" hidden="false" ht="14.25" outlineLevel="0" r="2">
      <c r="B2" s="238"/>
      <c r="C2" s="239"/>
      <c r="D2" s="239"/>
      <c r="E2" s="240"/>
      <c r="F2" s="239"/>
      <c r="G2" s="239"/>
    </row>
    <row collapsed="false" customFormat="false" customHeight="false" hidden="false" ht="13.5" outlineLevel="0" r="3">
      <c r="A3" s="192" t="s">
        <v>3</v>
      </c>
      <c r="B3" s="192"/>
      <c r="C3" s="193" t="s">
        <v>124</v>
      </c>
      <c r="D3" s="241"/>
      <c r="E3" s="242" t="s">
        <v>140</v>
      </c>
      <c r="F3" s="243" t="n">
        <f aca="false">'01 01 Rek'!H1</f>
        <v>0</v>
      </c>
      <c r="G3" s="241"/>
    </row>
    <row collapsed="false" customFormat="false" customHeight="false" hidden="false" ht="13.5" outlineLevel="0" r="4">
      <c r="A4" s="244" t="s">
        <v>126</v>
      </c>
      <c r="B4" s="244"/>
      <c r="C4" s="193" t="s">
        <v>32</v>
      </c>
      <c r="D4" s="241"/>
      <c r="E4" s="245" t="str">
        <f aca="false">'01 01 Rek'!G2</f>
        <v>Oprava soc. zařízení v 1. N.P.</v>
      </c>
      <c r="F4" s="245"/>
      <c r="G4" s="245"/>
    </row>
    <row collapsed="false" customFormat="false" customHeight="false" hidden="false" ht="13.5" outlineLevel="0" r="5">
      <c r="A5" s="246"/>
      <c r="G5" s="247"/>
    </row>
    <row collapsed="false" customFormat="false" customHeight="true" hidden="false" ht="27" outlineLevel="0" r="6">
      <c r="A6" s="248" t="s">
        <v>141</v>
      </c>
      <c r="B6" s="249" t="s">
        <v>142</v>
      </c>
      <c r="C6" s="249" t="s">
        <v>143</v>
      </c>
      <c r="D6" s="249" t="s">
        <v>144</v>
      </c>
      <c r="E6" s="250" t="s">
        <v>145</v>
      </c>
      <c r="F6" s="249" t="s">
        <v>146</v>
      </c>
      <c r="G6" s="251" t="s">
        <v>147</v>
      </c>
      <c r="H6" s="252" t="s">
        <v>148</v>
      </c>
      <c r="I6" s="252" t="s">
        <v>149</v>
      </c>
      <c r="J6" s="252" t="s">
        <v>150</v>
      </c>
      <c r="K6" s="252" t="s">
        <v>151</v>
      </c>
    </row>
    <row collapsed="false" customFormat="false" customHeight="false" hidden="false" ht="12.75" outlineLevel="0" r="7">
      <c r="A7" s="253" t="s">
        <v>152</v>
      </c>
      <c r="B7" s="254" t="s">
        <v>37</v>
      </c>
      <c r="C7" s="255" t="s">
        <v>38</v>
      </c>
      <c r="D7" s="256"/>
      <c r="E7" s="257"/>
      <c r="F7" s="257"/>
      <c r="G7" s="258"/>
      <c r="H7" s="259"/>
      <c r="I7" s="260"/>
      <c r="J7" s="261"/>
      <c r="K7" s="262"/>
      <c r="O7" s="263" t="n">
        <v>1</v>
      </c>
    </row>
    <row collapsed="false" customFormat="false" customHeight="false" hidden="false" ht="22.5" outlineLevel="0" r="8">
      <c r="A8" s="264" t="n">
        <v>1</v>
      </c>
      <c r="B8" s="265" t="s">
        <v>153</v>
      </c>
      <c r="C8" s="266" t="s">
        <v>154</v>
      </c>
      <c r="D8" s="267" t="s">
        <v>155</v>
      </c>
      <c r="E8" s="268" t="n">
        <v>46.8</v>
      </c>
      <c r="F8" s="268" t="n">
        <v>0</v>
      </c>
      <c r="G8" s="269" t="n">
        <f aca="false">E8*F8</f>
        <v>0</v>
      </c>
      <c r="H8" s="270" t="n">
        <v>0.0179</v>
      </c>
      <c r="I8" s="271" t="n">
        <f aca="false">E8*H8</f>
        <v>0.83772</v>
      </c>
      <c r="J8" s="270" t="n">
        <v>0</v>
      </c>
      <c r="K8" s="271" t="n">
        <f aca="false">E8*J8</f>
        <v>0</v>
      </c>
      <c r="O8" s="263" t="n">
        <v>2</v>
      </c>
      <c r="AA8" s="236" t="n">
        <v>1</v>
      </c>
      <c r="AB8" s="236" t="n">
        <v>1</v>
      </c>
      <c r="AC8" s="236" t="n">
        <v>1</v>
      </c>
      <c r="AZ8" s="236" t="n">
        <v>1</v>
      </c>
      <c r="BA8" s="236" t="n">
        <f aca="false">IF(AZ8=1,G8,0)</f>
        <v>0</v>
      </c>
      <c r="BB8" s="236" t="n">
        <f aca="false">IF(AZ8=2,G8,0)</f>
        <v>0</v>
      </c>
      <c r="BC8" s="236" t="n">
        <f aca="false">IF(AZ8=3,G8,0)</f>
        <v>0</v>
      </c>
      <c r="BD8" s="236" t="n">
        <f aca="false">IF(AZ8=4,G8,0)</f>
        <v>0</v>
      </c>
      <c r="BE8" s="236" t="n">
        <f aca="false">IF(AZ8=5,G8,0)</f>
        <v>0</v>
      </c>
      <c r="CA8" s="263" t="n">
        <v>1</v>
      </c>
      <c r="CB8" s="263" t="n">
        <v>1</v>
      </c>
    </row>
    <row collapsed="false" customFormat="false" customHeight="false" hidden="false" ht="12.75" outlineLevel="0" r="9">
      <c r="A9" s="264" t="n">
        <v>2</v>
      </c>
      <c r="B9" s="265" t="s">
        <v>156</v>
      </c>
      <c r="C9" s="266" t="s">
        <v>157</v>
      </c>
      <c r="D9" s="267" t="s">
        <v>155</v>
      </c>
      <c r="E9" s="268" t="n">
        <v>23.4</v>
      </c>
      <c r="F9" s="268" t="n">
        <v>0</v>
      </c>
      <c r="G9" s="269" t="n">
        <f aca="false">E9*F9</f>
        <v>0</v>
      </c>
      <c r="H9" s="270" t="n">
        <v>0.00768</v>
      </c>
      <c r="I9" s="271" t="n">
        <f aca="false">E9*H9</f>
        <v>0.179712</v>
      </c>
      <c r="J9" s="270" t="n">
        <v>0</v>
      </c>
      <c r="K9" s="271" t="n">
        <f aca="false">E9*J9</f>
        <v>0</v>
      </c>
      <c r="O9" s="263" t="n">
        <v>2</v>
      </c>
      <c r="AA9" s="236" t="n">
        <v>1</v>
      </c>
      <c r="AB9" s="236" t="n">
        <v>1</v>
      </c>
      <c r="AC9" s="236" t="n">
        <v>1</v>
      </c>
      <c r="AZ9" s="236" t="n">
        <v>1</v>
      </c>
      <c r="BA9" s="236" t="n">
        <f aca="false">IF(AZ9=1,G9,0)</f>
        <v>0</v>
      </c>
      <c r="BB9" s="236" t="n">
        <f aca="false">IF(AZ9=2,G9,0)</f>
        <v>0</v>
      </c>
      <c r="BC9" s="236" t="n">
        <f aca="false">IF(AZ9=3,G9,0)</f>
        <v>0</v>
      </c>
      <c r="BD9" s="236" t="n">
        <f aca="false">IF(AZ9=4,G9,0)</f>
        <v>0</v>
      </c>
      <c r="BE9" s="236" t="n">
        <f aca="false">IF(AZ9=5,G9,0)</f>
        <v>0</v>
      </c>
      <c r="CA9" s="263" t="n">
        <v>1</v>
      </c>
      <c r="CB9" s="263" t="n">
        <v>1</v>
      </c>
    </row>
    <row collapsed="false" customFormat="false" customHeight="false" hidden="false" ht="22.5" outlineLevel="0" r="10">
      <c r="A10" s="264" t="n">
        <v>3</v>
      </c>
      <c r="B10" s="265" t="s">
        <v>158</v>
      </c>
      <c r="C10" s="266" t="s">
        <v>159</v>
      </c>
      <c r="D10" s="267" t="s">
        <v>155</v>
      </c>
      <c r="E10" s="268" t="n">
        <v>42.7284</v>
      </c>
      <c r="F10" s="268" t="n">
        <v>0</v>
      </c>
      <c r="G10" s="269" t="n">
        <f aca="false">E10*F10</f>
        <v>0</v>
      </c>
      <c r="H10" s="270" t="n">
        <v>0.0173</v>
      </c>
      <c r="I10" s="271" t="n">
        <f aca="false">E10*H10</f>
        <v>0.73920132</v>
      </c>
      <c r="J10" s="270" t="n">
        <v>0</v>
      </c>
      <c r="K10" s="271" t="n">
        <f aca="false">E10*J10</f>
        <v>0</v>
      </c>
      <c r="O10" s="263" t="n">
        <v>2</v>
      </c>
      <c r="AA10" s="236" t="n">
        <v>1</v>
      </c>
      <c r="AB10" s="236" t="n">
        <v>1</v>
      </c>
      <c r="AC10" s="236" t="n">
        <v>1</v>
      </c>
      <c r="AZ10" s="236" t="n">
        <v>1</v>
      </c>
      <c r="BA10" s="236" t="n">
        <f aca="false">IF(AZ10=1,G10,0)</f>
        <v>0</v>
      </c>
      <c r="BB10" s="236" t="n">
        <f aca="false">IF(AZ10=2,G10,0)</f>
        <v>0</v>
      </c>
      <c r="BC10" s="236" t="n">
        <f aca="false">IF(AZ10=3,G10,0)</f>
        <v>0</v>
      </c>
      <c r="BD10" s="236" t="n">
        <f aca="false">IF(AZ10=4,G10,0)</f>
        <v>0</v>
      </c>
      <c r="BE10" s="236" t="n">
        <f aca="false">IF(AZ10=5,G10,0)</f>
        <v>0</v>
      </c>
      <c r="CA10" s="263" t="n">
        <v>1</v>
      </c>
      <c r="CB10" s="263" t="n">
        <v>1</v>
      </c>
    </row>
    <row collapsed="false" customFormat="false" customHeight="false" hidden="false" ht="22.5" outlineLevel="0" r="11">
      <c r="A11" s="264" t="n">
        <v>4</v>
      </c>
      <c r="B11" s="265" t="s">
        <v>160</v>
      </c>
      <c r="C11" s="266" t="s">
        <v>161</v>
      </c>
      <c r="D11" s="267" t="s">
        <v>155</v>
      </c>
      <c r="E11" s="268" t="n">
        <v>89.91</v>
      </c>
      <c r="F11" s="268" t="n">
        <v>0</v>
      </c>
      <c r="G11" s="269" t="n">
        <f aca="false">E11*F11</f>
        <v>0</v>
      </c>
      <c r="H11" s="270" t="n">
        <v>0.04558</v>
      </c>
      <c r="I11" s="271" t="n">
        <f aca="false">E11*H11</f>
        <v>4.0980978</v>
      </c>
      <c r="J11" s="270" t="n">
        <v>0</v>
      </c>
      <c r="K11" s="271" t="n">
        <f aca="false">E11*J11</f>
        <v>0</v>
      </c>
      <c r="O11" s="263" t="n">
        <v>2</v>
      </c>
      <c r="AA11" s="236" t="n">
        <v>1</v>
      </c>
      <c r="AB11" s="236" t="n">
        <v>1</v>
      </c>
      <c r="AC11" s="236" t="n">
        <v>1</v>
      </c>
      <c r="AZ11" s="236" t="n">
        <v>1</v>
      </c>
      <c r="BA11" s="236" t="n">
        <f aca="false">IF(AZ11=1,G11,0)</f>
        <v>0</v>
      </c>
      <c r="BB11" s="236" t="n">
        <f aca="false">IF(AZ11=2,G11,0)</f>
        <v>0</v>
      </c>
      <c r="BC11" s="236" t="n">
        <f aca="false">IF(AZ11=3,G11,0)</f>
        <v>0</v>
      </c>
      <c r="BD11" s="236" t="n">
        <f aca="false">IF(AZ11=4,G11,0)</f>
        <v>0</v>
      </c>
      <c r="BE11" s="236" t="n">
        <f aca="false">IF(AZ11=5,G11,0)</f>
        <v>0</v>
      </c>
      <c r="CA11" s="263" t="n">
        <v>1</v>
      </c>
      <c r="CB11" s="263" t="n">
        <v>1</v>
      </c>
    </row>
    <row collapsed="false" customFormat="false" customHeight="false" hidden="false" ht="22.5" outlineLevel="0" r="12">
      <c r="A12" s="264" t="n">
        <v>5</v>
      </c>
      <c r="B12" s="265" t="s">
        <v>162</v>
      </c>
      <c r="C12" s="266" t="s">
        <v>163</v>
      </c>
      <c r="D12" s="267" t="s">
        <v>155</v>
      </c>
      <c r="E12" s="268" t="n">
        <v>21.3642</v>
      </c>
      <c r="F12" s="268" t="n">
        <v>0</v>
      </c>
      <c r="G12" s="269" t="n">
        <f aca="false">E12*F12</f>
        <v>0</v>
      </c>
      <c r="H12" s="270" t="n">
        <v>0.003</v>
      </c>
      <c r="I12" s="271" t="n">
        <f aca="false">E12*H12</f>
        <v>0.0640926</v>
      </c>
      <c r="J12" s="270" t="n">
        <v>0</v>
      </c>
      <c r="K12" s="271" t="n">
        <f aca="false">E12*J12</f>
        <v>0</v>
      </c>
      <c r="O12" s="263" t="n">
        <v>2</v>
      </c>
      <c r="AA12" s="236" t="n">
        <v>1</v>
      </c>
      <c r="AB12" s="236" t="n">
        <v>1</v>
      </c>
      <c r="AC12" s="236" t="n">
        <v>1</v>
      </c>
      <c r="AZ12" s="236" t="n">
        <v>1</v>
      </c>
      <c r="BA12" s="236" t="n">
        <f aca="false">IF(AZ12=1,G12,0)</f>
        <v>0</v>
      </c>
      <c r="BB12" s="236" t="n">
        <f aca="false">IF(AZ12=2,G12,0)</f>
        <v>0</v>
      </c>
      <c r="BC12" s="236" t="n">
        <f aca="false">IF(AZ12=3,G12,0)</f>
        <v>0</v>
      </c>
      <c r="BD12" s="236" t="n">
        <f aca="false">IF(AZ12=4,G12,0)</f>
        <v>0</v>
      </c>
      <c r="BE12" s="236" t="n">
        <f aca="false">IF(AZ12=5,G12,0)</f>
        <v>0</v>
      </c>
      <c r="CA12" s="263" t="n">
        <v>1</v>
      </c>
      <c r="CB12" s="263" t="n">
        <v>1</v>
      </c>
    </row>
    <row collapsed="false" customFormat="false" customHeight="false" hidden="false" ht="12.75" outlineLevel="0" r="13">
      <c r="A13" s="272"/>
      <c r="B13" s="273" t="s">
        <v>164</v>
      </c>
      <c r="C13" s="274" t="s">
        <v>165</v>
      </c>
      <c r="D13" s="275"/>
      <c r="E13" s="276"/>
      <c r="F13" s="277"/>
      <c r="G13" s="278" t="n">
        <f aca="false">SUM(G7:G12)</f>
        <v>0</v>
      </c>
      <c r="H13" s="279"/>
      <c r="I13" s="280" t="n">
        <f aca="false">SUM(I7:I12)</f>
        <v>5.91882372</v>
      </c>
      <c r="J13" s="279"/>
      <c r="K13" s="280" t="n">
        <f aca="false">SUM(K7:K12)</f>
        <v>0</v>
      </c>
      <c r="O13" s="263" t="n">
        <v>4</v>
      </c>
      <c r="BA13" s="281" t="n">
        <f aca="false">SUM(BA7:BA12)</f>
        <v>0</v>
      </c>
      <c r="BB13" s="281" t="n">
        <f aca="false">SUM(BB7:BB12)</f>
        <v>0</v>
      </c>
      <c r="BC13" s="281" t="n">
        <f aca="false">SUM(BC7:BC12)</f>
        <v>0</v>
      </c>
      <c r="BD13" s="281" t="n">
        <f aca="false">SUM(BD7:BD12)</f>
        <v>0</v>
      </c>
      <c r="BE13" s="281" t="n">
        <f aca="false">SUM(BE7:BE12)</f>
        <v>0</v>
      </c>
    </row>
    <row collapsed="false" customFormat="false" customHeight="false" hidden="false" ht="12.75" outlineLevel="0" r="14">
      <c r="A14" s="253" t="s">
        <v>152</v>
      </c>
      <c r="B14" s="254" t="s">
        <v>39</v>
      </c>
      <c r="C14" s="255" t="s">
        <v>40</v>
      </c>
      <c r="D14" s="256"/>
      <c r="E14" s="257"/>
      <c r="F14" s="257"/>
      <c r="G14" s="258"/>
      <c r="H14" s="259"/>
      <c r="I14" s="260"/>
      <c r="J14" s="261"/>
      <c r="K14" s="262"/>
      <c r="O14" s="263" t="n">
        <v>1</v>
      </c>
    </row>
    <row collapsed="false" customFormat="false" customHeight="false" hidden="false" ht="12.75" outlineLevel="0" r="15">
      <c r="A15" s="264" t="n">
        <v>6</v>
      </c>
      <c r="B15" s="265" t="s">
        <v>166</v>
      </c>
      <c r="C15" s="266" t="s">
        <v>167</v>
      </c>
      <c r="D15" s="267" t="s">
        <v>168</v>
      </c>
      <c r="E15" s="268" t="n">
        <v>2.106</v>
      </c>
      <c r="F15" s="268" t="n">
        <v>0</v>
      </c>
      <c r="G15" s="269" t="n">
        <f aca="false">E15*F15</f>
        <v>0</v>
      </c>
      <c r="H15" s="270" t="n">
        <v>2.5</v>
      </c>
      <c r="I15" s="271" t="n">
        <f aca="false">E15*H15</f>
        <v>5.265</v>
      </c>
      <c r="J15" s="270" t="n">
        <v>0</v>
      </c>
      <c r="K15" s="271" t="n">
        <f aca="false">E15*J15</f>
        <v>0</v>
      </c>
      <c r="O15" s="263" t="n">
        <v>2</v>
      </c>
      <c r="AA15" s="236" t="n">
        <v>1</v>
      </c>
      <c r="AB15" s="236" t="n">
        <v>1</v>
      </c>
      <c r="AC15" s="236" t="n">
        <v>1</v>
      </c>
      <c r="AZ15" s="236" t="n">
        <v>1</v>
      </c>
      <c r="BA15" s="236" t="n">
        <f aca="false">IF(AZ15=1,G15,0)</f>
        <v>0</v>
      </c>
      <c r="BB15" s="236" t="n">
        <f aca="false">IF(AZ15=2,G15,0)</f>
        <v>0</v>
      </c>
      <c r="BC15" s="236" t="n">
        <f aca="false">IF(AZ15=3,G15,0)</f>
        <v>0</v>
      </c>
      <c r="BD15" s="236" t="n">
        <f aca="false">IF(AZ15=4,G15,0)</f>
        <v>0</v>
      </c>
      <c r="BE15" s="236" t="n">
        <f aca="false">IF(AZ15=5,G15,0)</f>
        <v>0</v>
      </c>
      <c r="CA15" s="263" t="n">
        <v>1</v>
      </c>
      <c r="CB15" s="263" t="n">
        <v>1</v>
      </c>
    </row>
    <row collapsed="false" customFormat="false" customHeight="false" hidden="false" ht="12.75" outlineLevel="0" r="16">
      <c r="A16" s="272"/>
      <c r="B16" s="273" t="s">
        <v>164</v>
      </c>
      <c r="C16" s="274" t="s">
        <v>169</v>
      </c>
      <c r="D16" s="275"/>
      <c r="E16" s="276"/>
      <c r="F16" s="277"/>
      <c r="G16" s="278" t="n">
        <f aca="false">SUM(G14:G15)</f>
        <v>0</v>
      </c>
      <c r="H16" s="279"/>
      <c r="I16" s="280" t="n">
        <f aca="false">SUM(I14:I15)</f>
        <v>5.265</v>
      </c>
      <c r="J16" s="279"/>
      <c r="K16" s="280" t="n">
        <f aca="false">SUM(K14:K15)</f>
        <v>0</v>
      </c>
      <c r="O16" s="263" t="n">
        <v>4</v>
      </c>
      <c r="BA16" s="281" t="n">
        <f aca="false">SUM(BA14:BA15)</f>
        <v>0</v>
      </c>
      <c r="BB16" s="281" t="n">
        <f aca="false">SUM(BB14:BB15)</f>
        <v>0</v>
      </c>
      <c r="BC16" s="281" t="n">
        <f aca="false">SUM(BC14:BC15)</f>
        <v>0</v>
      </c>
      <c r="BD16" s="281" t="n">
        <f aca="false">SUM(BD14:BD15)</f>
        <v>0</v>
      </c>
      <c r="BE16" s="281" t="n">
        <f aca="false">SUM(BE14:BE15)</f>
        <v>0</v>
      </c>
    </row>
    <row collapsed="false" customFormat="false" customHeight="false" hidden="false" ht="12.75" outlineLevel="0" r="17">
      <c r="A17" s="253" t="s">
        <v>152</v>
      </c>
      <c r="B17" s="254" t="s">
        <v>55</v>
      </c>
      <c r="C17" s="255" t="s">
        <v>56</v>
      </c>
      <c r="D17" s="256"/>
      <c r="E17" s="257"/>
      <c r="F17" s="257"/>
      <c r="G17" s="258"/>
      <c r="H17" s="259"/>
      <c r="I17" s="260"/>
      <c r="J17" s="261"/>
      <c r="K17" s="262"/>
      <c r="O17" s="263" t="n">
        <v>1</v>
      </c>
    </row>
    <row collapsed="false" customFormat="false" customHeight="false" hidden="false" ht="12.75" outlineLevel="0" r="18">
      <c r="A18" s="264" t="n">
        <v>7</v>
      </c>
      <c r="B18" s="265" t="s">
        <v>170</v>
      </c>
      <c r="C18" s="266" t="s">
        <v>171</v>
      </c>
      <c r="D18" s="267" t="s">
        <v>155</v>
      </c>
      <c r="E18" s="268" t="n">
        <v>46.8</v>
      </c>
      <c r="F18" s="268" t="n">
        <v>0</v>
      </c>
      <c r="G18" s="269" t="n">
        <f aca="false">E18*F18</f>
        <v>0</v>
      </c>
      <c r="H18" s="270" t="n">
        <v>4E-005</v>
      </c>
      <c r="I18" s="271" t="n">
        <f aca="false">E18*H18</f>
        <v>0.001872</v>
      </c>
      <c r="J18" s="270" t="n">
        <v>0</v>
      </c>
      <c r="K18" s="271" t="n">
        <f aca="false">E18*J18</f>
        <v>0</v>
      </c>
      <c r="O18" s="263" t="n">
        <v>2</v>
      </c>
      <c r="AA18" s="236" t="n">
        <v>1</v>
      </c>
      <c r="AB18" s="236" t="n">
        <v>1</v>
      </c>
      <c r="AC18" s="236" t="n">
        <v>1</v>
      </c>
      <c r="AZ18" s="236" t="n">
        <v>1</v>
      </c>
      <c r="BA18" s="236" t="n">
        <f aca="false">IF(AZ18=1,G18,0)</f>
        <v>0</v>
      </c>
      <c r="BB18" s="236" t="n">
        <f aca="false">IF(AZ18=2,G18,0)</f>
        <v>0</v>
      </c>
      <c r="BC18" s="236" t="n">
        <f aca="false">IF(AZ18=3,G18,0)</f>
        <v>0</v>
      </c>
      <c r="BD18" s="236" t="n">
        <f aca="false">IF(AZ18=4,G18,0)</f>
        <v>0</v>
      </c>
      <c r="BE18" s="236" t="n">
        <f aca="false">IF(AZ18=5,G18,0)</f>
        <v>0</v>
      </c>
      <c r="CA18" s="263" t="n">
        <v>1</v>
      </c>
      <c r="CB18" s="263" t="n">
        <v>1</v>
      </c>
    </row>
    <row collapsed="false" customFormat="false" customHeight="false" hidden="false" ht="12.75" outlineLevel="0" r="19">
      <c r="A19" s="272"/>
      <c r="B19" s="273" t="s">
        <v>164</v>
      </c>
      <c r="C19" s="274" t="s">
        <v>172</v>
      </c>
      <c r="D19" s="275"/>
      <c r="E19" s="276"/>
      <c r="F19" s="277"/>
      <c r="G19" s="278" t="n">
        <f aca="false">SUM(G17:G18)</f>
        <v>0</v>
      </c>
      <c r="H19" s="279"/>
      <c r="I19" s="280" t="n">
        <f aca="false">SUM(I17:I18)</f>
        <v>0.001872</v>
      </c>
      <c r="J19" s="279"/>
      <c r="K19" s="280" t="n">
        <f aca="false">SUM(K17:K18)</f>
        <v>0</v>
      </c>
      <c r="O19" s="263" t="n">
        <v>4</v>
      </c>
      <c r="BA19" s="281" t="n">
        <f aca="false">SUM(BA17:BA18)</f>
        <v>0</v>
      </c>
      <c r="BB19" s="281" t="n">
        <f aca="false">SUM(BB17:BB18)</f>
        <v>0</v>
      </c>
      <c r="BC19" s="281" t="n">
        <f aca="false">SUM(BC17:BC18)</f>
        <v>0</v>
      </c>
      <c r="BD19" s="281" t="n">
        <f aca="false">SUM(BD17:BD18)</f>
        <v>0</v>
      </c>
      <c r="BE19" s="281" t="n">
        <f aca="false">SUM(BE17:BE18)</f>
        <v>0</v>
      </c>
    </row>
    <row collapsed="false" customFormat="false" customHeight="false" hidden="false" ht="12.75" outlineLevel="0" r="20">
      <c r="A20" s="253" t="s">
        <v>152</v>
      </c>
      <c r="B20" s="254" t="s">
        <v>57</v>
      </c>
      <c r="C20" s="255" t="s">
        <v>58</v>
      </c>
      <c r="D20" s="256"/>
      <c r="E20" s="257"/>
      <c r="F20" s="257"/>
      <c r="G20" s="258"/>
      <c r="H20" s="259"/>
      <c r="I20" s="260"/>
      <c r="J20" s="261"/>
      <c r="K20" s="262"/>
      <c r="O20" s="263" t="n">
        <v>1</v>
      </c>
    </row>
    <row collapsed="false" customFormat="false" customHeight="false" hidden="false" ht="12.75" outlineLevel="0" r="21">
      <c r="A21" s="264" t="n">
        <v>8</v>
      </c>
      <c r="B21" s="265" t="s">
        <v>173</v>
      </c>
      <c r="C21" s="266" t="s">
        <v>174</v>
      </c>
      <c r="D21" s="267" t="s">
        <v>155</v>
      </c>
      <c r="E21" s="268" t="n">
        <v>46.8</v>
      </c>
      <c r="F21" s="268" t="n">
        <v>0</v>
      </c>
      <c r="G21" s="269" t="n">
        <f aca="false">E21*F21</f>
        <v>0</v>
      </c>
      <c r="H21" s="270" t="n">
        <v>0</v>
      </c>
      <c r="I21" s="271" t="n">
        <f aca="false">E21*H21</f>
        <v>0</v>
      </c>
      <c r="J21" s="270" t="n">
        <v>-0.02</v>
      </c>
      <c r="K21" s="271" t="n">
        <f aca="false">E21*J21</f>
        <v>-0.936</v>
      </c>
      <c r="O21" s="263" t="n">
        <v>2</v>
      </c>
      <c r="AA21" s="236" t="n">
        <v>1</v>
      </c>
      <c r="AB21" s="236" t="n">
        <v>1</v>
      </c>
      <c r="AC21" s="236" t="n">
        <v>1</v>
      </c>
      <c r="AZ21" s="236" t="n">
        <v>1</v>
      </c>
      <c r="BA21" s="236" t="n">
        <f aca="false">IF(AZ21=1,G21,0)</f>
        <v>0</v>
      </c>
      <c r="BB21" s="236" t="n">
        <f aca="false">IF(AZ21=2,G21,0)</f>
        <v>0</v>
      </c>
      <c r="BC21" s="236" t="n">
        <f aca="false">IF(AZ21=3,G21,0)</f>
        <v>0</v>
      </c>
      <c r="BD21" s="236" t="n">
        <f aca="false">IF(AZ21=4,G21,0)</f>
        <v>0</v>
      </c>
      <c r="BE21" s="236" t="n">
        <f aca="false">IF(AZ21=5,G21,0)</f>
        <v>0</v>
      </c>
      <c r="CA21" s="263" t="n">
        <v>1</v>
      </c>
      <c r="CB21" s="263" t="n">
        <v>1</v>
      </c>
    </row>
    <row collapsed="false" customFormat="false" customHeight="false" hidden="false" ht="12.75" outlineLevel="0" r="22">
      <c r="A22" s="272"/>
      <c r="B22" s="273" t="s">
        <v>164</v>
      </c>
      <c r="C22" s="274" t="s">
        <v>175</v>
      </c>
      <c r="D22" s="275"/>
      <c r="E22" s="276"/>
      <c r="F22" s="277"/>
      <c r="G22" s="278" t="n">
        <f aca="false">SUM(G20:G21)</f>
        <v>0</v>
      </c>
      <c r="H22" s="279"/>
      <c r="I22" s="280" t="n">
        <f aca="false">SUM(I20:I21)</f>
        <v>0</v>
      </c>
      <c r="J22" s="279"/>
      <c r="K22" s="280" t="n">
        <f aca="false">SUM(K20:K21)</f>
        <v>-0.936</v>
      </c>
      <c r="O22" s="263" t="n">
        <v>4</v>
      </c>
      <c r="BA22" s="281" t="n">
        <f aca="false">SUM(BA20:BA21)</f>
        <v>0</v>
      </c>
      <c r="BB22" s="281" t="n">
        <f aca="false">SUM(BB20:BB21)</f>
        <v>0</v>
      </c>
      <c r="BC22" s="281" t="n">
        <f aca="false">SUM(BC20:BC21)</f>
        <v>0</v>
      </c>
      <c r="BD22" s="281" t="n">
        <f aca="false">SUM(BD20:BD21)</f>
        <v>0</v>
      </c>
      <c r="BE22" s="281" t="n">
        <f aca="false">SUM(BE20:BE21)</f>
        <v>0</v>
      </c>
    </row>
    <row collapsed="false" customFormat="false" customHeight="false" hidden="false" ht="12.75" outlineLevel="0" r="23">
      <c r="A23" s="253" t="s">
        <v>152</v>
      </c>
      <c r="B23" s="254" t="s">
        <v>59</v>
      </c>
      <c r="C23" s="255" t="s">
        <v>60</v>
      </c>
      <c r="D23" s="256"/>
      <c r="E23" s="257"/>
      <c r="F23" s="257"/>
      <c r="G23" s="258"/>
      <c r="H23" s="259"/>
      <c r="I23" s="260"/>
      <c r="J23" s="261"/>
      <c r="K23" s="262"/>
      <c r="O23" s="263" t="n">
        <v>1</v>
      </c>
    </row>
    <row collapsed="false" customFormat="false" customHeight="false" hidden="false" ht="12.75" outlineLevel="0" r="24">
      <c r="A24" s="264" t="n">
        <v>9</v>
      </c>
      <c r="B24" s="265" t="s">
        <v>176</v>
      </c>
      <c r="C24" s="266" t="s">
        <v>177</v>
      </c>
      <c r="D24" s="267" t="s">
        <v>155</v>
      </c>
      <c r="E24" s="268" t="n">
        <v>46.8</v>
      </c>
      <c r="F24" s="268" t="n">
        <v>0</v>
      </c>
      <c r="G24" s="269" t="n">
        <f aca="false">E24*F24</f>
        <v>0</v>
      </c>
      <c r="H24" s="270" t="n">
        <v>0</v>
      </c>
      <c r="I24" s="271" t="n">
        <f aca="false">E24*H24</f>
        <v>0</v>
      </c>
      <c r="J24" s="270" t="n">
        <v>-0.02</v>
      </c>
      <c r="K24" s="271" t="n">
        <f aca="false">E24*J24</f>
        <v>-0.936</v>
      </c>
      <c r="O24" s="263" t="n">
        <v>2</v>
      </c>
      <c r="AA24" s="236" t="n">
        <v>1</v>
      </c>
      <c r="AB24" s="236" t="n">
        <v>1</v>
      </c>
      <c r="AC24" s="236" t="n">
        <v>1</v>
      </c>
      <c r="AZ24" s="236" t="n">
        <v>1</v>
      </c>
      <c r="BA24" s="236" t="n">
        <f aca="false">IF(AZ24=1,G24,0)</f>
        <v>0</v>
      </c>
      <c r="BB24" s="236" t="n">
        <f aca="false">IF(AZ24=2,G24,0)</f>
        <v>0</v>
      </c>
      <c r="BC24" s="236" t="n">
        <f aca="false">IF(AZ24=3,G24,0)</f>
        <v>0</v>
      </c>
      <c r="BD24" s="236" t="n">
        <f aca="false">IF(AZ24=4,G24,0)</f>
        <v>0</v>
      </c>
      <c r="BE24" s="236" t="n">
        <f aca="false">IF(AZ24=5,G24,0)</f>
        <v>0</v>
      </c>
      <c r="CA24" s="263" t="n">
        <v>1</v>
      </c>
      <c r="CB24" s="263" t="n">
        <v>1</v>
      </c>
    </row>
    <row collapsed="false" customFormat="false" customHeight="false" hidden="false" ht="12.75" outlineLevel="0" r="25">
      <c r="A25" s="264" t="n">
        <v>10</v>
      </c>
      <c r="B25" s="265" t="s">
        <v>178</v>
      </c>
      <c r="C25" s="266" t="s">
        <v>179</v>
      </c>
      <c r="D25" s="267" t="s">
        <v>155</v>
      </c>
      <c r="E25" s="268" t="n">
        <v>42.7284</v>
      </c>
      <c r="F25" s="268" t="n">
        <v>0</v>
      </c>
      <c r="G25" s="269" t="n">
        <f aca="false">E25*F25</f>
        <v>0</v>
      </c>
      <c r="H25" s="270" t="n">
        <v>0</v>
      </c>
      <c r="I25" s="271" t="n">
        <f aca="false">E25*H25</f>
        <v>0</v>
      </c>
      <c r="J25" s="270" t="n">
        <v>-0.02</v>
      </c>
      <c r="K25" s="271" t="n">
        <f aca="false">E25*J25</f>
        <v>-0.854568</v>
      </c>
      <c r="O25" s="263" t="n">
        <v>2</v>
      </c>
      <c r="AA25" s="236" t="n">
        <v>1</v>
      </c>
      <c r="AB25" s="236" t="n">
        <v>1</v>
      </c>
      <c r="AC25" s="236" t="n">
        <v>1</v>
      </c>
      <c r="AZ25" s="236" t="n">
        <v>1</v>
      </c>
      <c r="BA25" s="236" t="n">
        <f aca="false">IF(AZ25=1,G25,0)</f>
        <v>0</v>
      </c>
      <c r="BB25" s="236" t="n">
        <f aca="false">IF(AZ25=2,G25,0)</f>
        <v>0</v>
      </c>
      <c r="BC25" s="236" t="n">
        <f aca="false">IF(AZ25=3,G25,0)</f>
        <v>0</v>
      </c>
      <c r="BD25" s="236" t="n">
        <f aca="false">IF(AZ25=4,G25,0)</f>
        <v>0</v>
      </c>
      <c r="BE25" s="236" t="n">
        <f aca="false">IF(AZ25=5,G25,0)</f>
        <v>0</v>
      </c>
      <c r="CA25" s="263" t="n">
        <v>1</v>
      </c>
      <c r="CB25" s="263" t="n">
        <v>1</v>
      </c>
    </row>
    <row collapsed="false" customFormat="false" customHeight="false" hidden="false" ht="12.75" outlineLevel="0" r="26">
      <c r="A26" s="264" t="n">
        <v>11</v>
      </c>
      <c r="B26" s="265" t="s">
        <v>180</v>
      </c>
      <c r="C26" s="266" t="s">
        <v>181</v>
      </c>
      <c r="D26" s="267" t="s">
        <v>155</v>
      </c>
      <c r="E26" s="268" t="n">
        <v>89.91</v>
      </c>
      <c r="F26" s="268" t="n">
        <v>0</v>
      </c>
      <c r="G26" s="269" t="n">
        <f aca="false">E26*F26</f>
        <v>0</v>
      </c>
      <c r="H26" s="270" t="n">
        <v>0</v>
      </c>
      <c r="I26" s="271" t="n">
        <f aca="false">E26*H26</f>
        <v>0</v>
      </c>
      <c r="J26" s="270" t="n">
        <v>-0.068</v>
      </c>
      <c r="K26" s="271" t="n">
        <f aca="false">E26*J26</f>
        <v>-6.11388</v>
      </c>
      <c r="O26" s="263" t="n">
        <v>2</v>
      </c>
      <c r="AA26" s="236" t="n">
        <v>1</v>
      </c>
      <c r="AB26" s="236" t="n">
        <v>1</v>
      </c>
      <c r="AC26" s="236" t="n">
        <v>1</v>
      </c>
      <c r="AZ26" s="236" t="n">
        <v>1</v>
      </c>
      <c r="BA26" s="236" t="n">
        <f aca="false">IF(AZ26=1,G26,0)</f>
        <v>0</v>
      </c>
      <c r="BB26" s="236" t="n">
        <f aca="false">IF(AZ26=2,G26,0)</f>
        <v>0</v>
      </c>
      <c r="BC26" s="236" t="n">
        <f aca="false">IF(AZ26=3,G26,0)</f>
        <v>0</v>
      </c>
      <c r="BD26" s="236" t="n">
        <f aca="false">IF(AZ26=4,G26,0)</f>
        <v>0</v>
      </c>
      <c r="BE26" s="236" t="n">
        <f aca="false">IF(AZ26=5,G26,0)</f>
        <v>0</v>
      </c>
      <c r="CA26" s="263" t="n">
        <v>1</v>
      </c>
      <c r="CB26" s="263" t="n">
        <v>1</v>
      </c>
    </row>
    <row collapsed="false" customFormat="false" customHeight="false" hidden="false" ht="12.75" outlineLevel="0" r="27">
      <c r="A27" s="272"/>
      <c r="B27" s="273" t="s">
        <v>164</v>
      </c>
      <c r="C27" s="274" t="s">
        <v>182</v>
      </c>
      <c r="D27" s="275"/>
      <c r="E27" s="276"/>
      <c r="F27" s="277"/>
      <c r="G27" s="278" t="n">
        <f aca="false">SUM(G23:G26)</f>
        <v>0</v>
      </c>
      <c r="H27" s="279"/>
      <c r="I27" s="280" t="n">
        <f aca="false">SUM(I23:I26)</f>
        <v>0</v>
      </c>
      <c r="J27" s="279"/>
      <c r="K27" s="280" t="n">
        <f aca="false">SUM(K23:K26)</f>
        <v>-7.904448</v>
      </c>
      <c r="O27" s="263" t="n">
        <v>4</v>
      </c>
      <c r="BA27" s="281" t="n">
        <f aca="false">SUM(BA23:BA26)</f>
        <v>0</v>
      </c>
      <c r="BB27" s="281" t="n">
        <f aca="false">SUM(BB23:BB26)</f>
        <v>0</v>
      </c>
      <c r="BC27" s="281" t="n">
        <f aca="false">SUM(BC23:BC26)</f>
        <v>0</v>
      </c>
      <c r="BD27" s="281" t="n">
        <f aca="false">SUM(BD23:BD26)</f>
        <v>0</v>
      </c>
      <c r="BE27" s="281" t="n">
        <f aca="false">SUM(BE23:BE26)</f>
        <v>0</v>
      </c>
    </row>
    <row collapsed="false" customFormat="false" customHeight="false" hidden="false" ht="12.75" outlineLevel="0" r="28">
      <c r="A28" s="253" t="s">
        <v>152</v>
      </c>
      <c r="B28" s="254" t="s">
        <v>61</v>
      </c>
      <c r="C28" s="255" t="s">
        <v>62</v>
      </c>
      <c r="D28" s="256"/>
      <c r="E28" s="257"/>
      <c r="F28" s="257"/>
      <c r="G28" s="258"/>
      <c r="H28" s="259"/>
      <c r="I28" s="260"/>
      <c r="J28" s="261"/>
      <c r="K28" s="262"/>
      <c r="O28" s="263" t="n">
        <v>1</v>
      </c>
    </row>
    <row collapsed="false" customFormat="false" customHeight="false" hidden="false" ht="12.75" outlineLevel="0" r="29">
      <c r="A29" s="264" t="n">
        <v>12</v>
      </c>
      <c r="B29" s="265" t="s">
        <v>183</v>
      </c>
      <c r="C29" s="266" t="s">
        <v>184</v>
      </c>
      <c r="D29" s="267" t="s">
        <v>185</v>
      </c>
      <c r="E29" s="268" t="n">
        <v>11.18569572</v>
      </c>
      <c r="F29" s="268" t="n">
        <v>0</v>
      </c>
      <c r="G29" s="269" t="n">
        <f aca="false">E29*F29</f>
        <v>0</v>
      </c>
      <c r="H29" s="270" t="n">
        <v>0</v>
      </c>
      <c r="I29" s="271" t="n">
        <f aca="false">E29*H29</f>
        <v>0</v>
      </c>
      <c r="J29" s="270"/>
      <c r="K29" s="271" t="n">
        <f aca="false">E29*J29</f>
        <v>0</v>
      </c>
      <c r="O29" s="263" t="n">
        <v>2</v>
      </c>
      <c r="AA29" s="236" t="n">
        <v>7</v>
      </c>
      <c r="AB29" s="236" t="n">
        <v>1</v>
      </c>
      <c r="AC29" s="236" t="n">
        <v>2</v>
      </c>
      <c r="AZ29" s="236" t="n">
        <v>1</v>
      </c>
      <c r="BA29" s="236" t="n">
        <f aca="false">IF(AZ29=1,G29,0)</f>
        <v>0</v>
      </c>
      <c r="BB29" s="236" t="n">
        <f aca="false">IF(AZ29=2,G29,0)</f>
        <v>0</v>
      </c>
      <c r="BC29" s="236" t="n">
        <f aca="false">IF(AZ29=3,G29,0)</f>
        <v>0</v>
      </c>
      <c r="BD29" s="236" t="n">
        <f aca="false">IF(AZ29=4,G29,0)</f>
        <v>0</v>
      </c>
      <c r="BE29" s="236" t="n">
        <f aca="false">IF(AZ29=5,G29,0)</f>
        <v>0</v>
      </c>
      <c r="CA29" s="263" t="n">
        <v>7</v>
      </c>
      <c r="CB29" s="263" t="n">
        <v>1</v>
      </c>
    </row>
    <row collapsed="false" customFormat="false" customHeight="false" hidden="false" ht="12.75" outlineLevel="0" r="30">
      <c r="A30" s="272"/>
      <c r="B30" s="273" t="s">
        <v>164</v>
      </c>
      <c r="C30" s="274" t="s">
        <v>186</v>
      </c>
      <c r="D30" s="275"/>
      <c r="E30" s="276"/>
      <c r="F30" s="277"/>
      <c r="G30" s="278" t="n">
        <f aca="false">SUM(G28:G29)</f>
        <v>0</v>
      </c>
      <c r="H30" s="279"/>
      <c r="I30" s="280" t="n">
        <f aca="false">SUM(I28:I29)</f>
        <v>0</v>
      </c>
      <c r="J30" s="279"/>
      <c r="K30" s="280" t="n">
        <f aca="false">SUM(K28:K29)</f>
        <v>0</v>
      </c>
      <c r="O30" s="263" t="n">
        <v>4</v>
      </c>
      <c r="BA30" s="281" t="n">
        <f aca="false">SUM(BA28:BA29)</f>
        <v>0</v>
      </c>
      <c r="BB30" s="281" t="n">
        <f aca="false">SUM(BB28:BB29)</f>
        <v>0</v>
      </c>
      <c r="BC30" s="281" t="n">
        <f aca="false">SUM(BC28:BC29)</f>
        <v>0</v>
      </c>
      <c r="BD30" s="281" t="n">
        <f aca="false">SUM(BD28:BD29)</f>
        <v>0</v>
      </c>
      <c r="BE30" s="281" t="n">
        <f aca="false">SUM(BE28:BE29)</f>
        <v>0</v>
      </c>
    </row>
    <row collapsed="false" customFormat="false" customHeight="false" hidden="false" ht="12.75" outlineLevel="0" r="31">
      <c r="A31" s="253" t="s">
        <v>152</v>
      </c>
      <c r="B31" s="254" t="s">
        <v>41</v>
      </c>
      <c r="C31" s="255" t="s">
        <v>42</v>
      </c>
      <c r="D31" s="256"/>
      <c r="E31" s="257"/>
      <c r="F31" s="257"/>
      <c r="G31" s="258"/>
      <c r="H31" s="259"/>
      <c r="I31" s="260"/>
      <c r="J31" s="261"/>
      <c r="K31" s="262"/>
      <c r="O31" s="263" t="n">
        <v>1</v>
      </c>
    </row>
    <row collapsed="false" customFormat="false" customHeight="false" hidden="false" ht="12.75" outlineLevel="0" r="32">
      <c r="A32" s="264" t="n">
        <v>13</v>
      </c>
      <c r="B32" s="265" t="s">
        <v>187</v>
      </c>
      <c r="C32" s="266" t="s">
        <v>188</v>
      </c>
      <c r="D32" s="267" t="s">
        <v>189</v>
      </c>
      <c r="E32" s="268" t="n">
        <v>2</v>
      </c>
      <c r="F32" s="268" t="n">
        <v>0</v>
      </c>
      <c r="G32" s="269" t="n">
        <f aca="false">E32*F32</f>
        <v>0</v>
      </c>
      <c r="H32" s="270" t="n">
        <v>0</v>
      </c>
      <c r="I32" s="271" t="n">
        <f aca="false">E32*H32</f>
        <v>0</v>
      </c>
      <c r="J32" s="270" t="n">
        <v>-0.04285</v>
      </c>
      <c r="K32" s="271" t="n">
        <f aca="false">E32*J32</f>
        <v>-0.0857</v>
      </c>
      <c r="O32" s="263" t="n">
        <v>2</v>
      </c>
      <c r="AA32" s="236" t="n">
        <v>1</v>
      </c>
      <c r="AB32" s="236" t="n">
        <v>7</v>
      </c>
      <c r="AC32" s="236" t="n">
        <v>7</v>
      </c>
      <c r="AZ32" s="236" t="n">
        <v>2</v>
      </c>
      <c r="BA32" s="236" t="n">
        <f aca="false">IF(AZ32=1,G32,0)</f>
        <v>0</v>
      </c>
      <c r="BB32" s="236" t="n">
        <f aca="false">IF(AZ32=2,G32,0)</f>
        <v>0</v>
      </c>
      <c r="BC32" s="236" t="n">
        <f aca="false">IF(AZ32=3,G32,0)</f>
        <v>0</v>
      </c>
      <c r="BD32" s="236" t="n">
        <f aca="false">IF(AZ32=4,G32,0)</f>
        <v>0</v>
      </c>
      <c r="BE32" s="236" t="n">
        <f aca="false">IF(AZ32=5,G32,0)</f>
        <v>0</v>
      </c>
      <c r="CA32" s="263" t="n">
        <v>1</v>
      </c>
      <c r="CB32" s="263" t="n">
        <v>7</v>
      </c>
    </row>
    <row collapsed="false" customFormat="false" customHeight="false" hidden="false" ht="12.75" outlineLevel="0" r="33">
      <c r="A33" s="264" t="n">
        <v>14</v>
      </c>
      <c r="B33" s="265" t="s">
        <v>190</v>
      </c>
      <c r="C33" s="266" t="s">
        <v>191</v>
      </c>
      <c r="D33" s="267" t="s">
        <v>189</v>
      </c>
      <c r="E33" s="268" t="n">
        <v>2</v>
      </c>
      <c r="F33" s="268" t="n">
        <v>0</v>
      </c>
      <c r="G33" s="269" t="n">
        <f aca="false">E33*F33</f>
        <v>0</v>
      </c>
      <c r="H33" s="270" t="n">
        <v>0.07937</v>
      </c>
      <c r="I33" s="271" t="n">
        <f aca="false">E33*H33</f>
        <v>0.15874</v>
      </c>
      <c r="J33" s="270" t="n">
        <v>0</v>
      </c>
      <c r="K33" s="271" t="n">
        <f aca="false">E33*J33</f>
        <v>0</v>
      </c>
      <c r="O33" s="263" t="n">
        <v>2</v>
      </c>
      <c r="AA33" s="236" t="n">
        <v>1</v>
      </c>
      <c r="AB33" s="236" t="n">
        <v>7</v>
      </c>
      <c r="AC33" s="236" t="n">
        <v>7</v>
      </c>
      <c r="AZ33" s="236" t="n">
        <v>2</v>
      </c>
      <c r="BA33" s="236" t="n">
        <f aca="false">IF(AZ33=1,G33,0)</f>
        <v>0</v>
      </c>
      <c r="BB33" s="236" t="n">
        <f aca="false">IF(AZ33=2,G33,0)</f>
        <v>0</v>
      </c>
      <c r="BC33" s="236" t="n">
        <f aca="false">IF(AZ33=3,G33,0)</f>
        <v>0</v>
      </c>
      <c r="BD33" s="236" t="n">
        <f aca="false">IF(AZ33=4,G33,0)</f>
        <v>0</v>
      </c>
      <c r="BE33" s="236" t="n">
        <f aca="false">IF(AZ33=5,G33,0)</f>
        <v>0</v>
      </c>
      <c r="CA33" s="263" t="n">
        <v>1</v>
      </c>
      <c r="CB33" s="263" t="n">
        <v>7</v>
      </c>
    </row>
    <row collapsed="false" customFormat="false" customHeight="false" hidden="false" ht="12.75" outlineLevel="0" r="34">
      <c r="A34" s="264" t="n">
        <v>15</v>
      </c>
      <c r="B34" s="265" t="s">
        <v>192</v>
      </c>
      <c r="C34" s="266" t="s">
        <v>193</v>
      </c>
      <c r="D34" s="267" t="s">
        <v>194</v>
      </c>
      <c r="E34" s="268" t="n">
        <v>12</v>
      </c>
      <c r="F34" s="268" t="n">
        <v>0</v>
      </c>
      <c r="G34" s="269" t="n">
        <f aca="false">E34*F34</f>
        <v>0</v>
      </c>
      <c r="H34" s="270" t="n">
        <v>0.00047</v>
      </c>
      <c r="I34" s="271" t="n">
        <f aca="false">E34*H34</f>
        <v>0.00564</v>
      </c>
      <c r="J34" s="270" t="n">
        <v>0</v>
      </c>
      <c r="K34" s="271" t="n">
        <f aca="false">E34*J34</f>
        <v>0</v>
      </c>
      <c r="O34" s="263" t="n">
        <v>2</v>
      </c>
      <c r="AA34" s="236" t="n">
        <v>2</v>
      </c>
      <c r="AB34" s="236" t="n">
        <v>7</v>
      </c>
      <c r="AC34" s="236" t="n">
        <v>7</v>
      </c>
      <c r="AZ34" s="236" t="n">
        <v>2</v>
      </c>
      <c r="BA34" s="236" t="n">
        <f aca="false">IF(AZ34=1,G34,0)</f>
        <v>0</v>
      </c>
      <c r="BB34" s="236" t="n">
        <f aca="false">IF(AZ34=2,G34,0)</f>
        <v>0</v>
      </c>
      <c r="BC34" s="236" t="n">
        <f aca="false">IF(AZ34=3,G34,0)</f>
        <v>0</v>
      </c>
      <c r="BD34" s="236" t="n">
        <f aca="false">IF(AZ34=4,G34,0)</f>
        <v>0</v>
      </c>
      <c r="BE34" s="236" t="n">
        <f aca="false">IF(AZ34=5,G34,0)</f>
        <v>0</v>
      </c>
      <c r="CA34" s="263" t="n">
        <v>2</v>
      </c>
      <c r="CB34" s="263" t="n">
        <v>7</v>
      </c>
    </row>
    <row collapsed="false" customFormat="false" customHeight="false" hidden="false" ht="12.75" outlineLevel="0" r="35">
      <c r="A35" s="264" t="n">
        <v>16</v>
      </c>
      <c r="B35" s="265" t="s">
        <v>195</v>
      </c>
      <c r="C35" s="266" t="s">
        <v>196</v>
      </c>
      <c r="D35" s="267" t="s">
        <v>185</v>
      </c>
      <c r="E35" s="268" t="n">
        <v>0.15874</v>
      </c>
      <c r="F35" s="268" t="n">
        <v>0</v>
      </c>
      <c r="G35" s="269" t="n">
        <f aca="false">E35*F35</f>
        <v>0</v>
      </c>
      <c r="H35" s="270" t="n">
        <v>0</v>
      </c>
      <c r="I35" s="271" t="n">
        <f aca="false">E35*H35</f>
        <v>0</v>
      </c>
      <c r="J35" s="270"/>
      <c r="K35" s="271" t="n">
        <f aca="false">E35*J35</f>
        <v>0</v>
      </c>
      <c r="O35" s="263" t="n">
        <v>2</v>
      </c>
      <c r="AA35" s="236" t="n">
        <v>7</v>
      </c>
      <c r="AB35" s="236" t="n">
        <v>1001</v>
      </c>
      <c r="AC35" s="236" t="n">
        <v>5</v>
      </c>
      <c r="AZ35" s="236" t="n">
        <v>2</v>
      </c>
      <c r="BA35" s="236" t="n">
        <f aca="false">IF(AZ35=1,G35,0)</f>
        <v>0</v>
      </c>
      <c r="BB35" s="236" t="n">
        <f aca="false">IF(AZ35=2,G35,0)</f>
        <v>0</v>
      </c>
      <c r="BC35" s="236" t="n">
        <f aca="false">IF(AZ35=3,G35,0)</f>
        <v>0</v>
      </c>
      <c r="BD35" s="236" t="n">
        <f aca="false">IF(AZ35=4,G35,0)</f>
        <v>0</v>
      </c>
      <c r="BE35" s="236" t="n">
        <f aca="false">IF(AZ35=5,G35,0)</f>
        <v>0</v>
      </c>
      <c r="CA35" s="263" t="n">
        <v>7</v>
      </c>
      <c r="CB35" s="263" t="n">
        <v>1001</v>
      </c>
    </row>
    <row collapsed="false" customFormat="false" customHeight="false" hidden="false" ht="12.75" outlineLevel="0" r="36">
      <c r="A36" s="272"/>
      <c r="B36" s="273" t="s">
        <v>164</v>
      </c>
      <c r="C36" s="274" t="s">
        <v>197</v>
      </c>
      <c r="D36" s="275"/>
      <c r="E36" s="276"/>
      <c r="F36" s="277"/>
      <c r="G36" s="278" t="n">
        <f aca="false">SUM(G31:G35)</f>
        <v>0</v>
      </c>
      <c r="H36" s="279"/>
      <c r="I36" s="280" t="n">
        <f aca="false">SUM(I31:I35)</f>
        <v>0.16438</v>
      </c>
      <c r="J36" s="279"/>
      <c r="K36" s="280" t="n">
        <f aca="false">SUM(K31:K35)</f>
        <v>-0.0857</v>
      </c>
      <c r="O36" s="263" t="n">
        <v>4</v>
      </c>
      <c r="BA36" s="281" t="n">
        <f aca="false">SUM(BA31:BA35)</f>
        <v>0</v>
      </c>
      <c r="BB36" s="281" t="n">
        <f aca="false">SUM(BB31:BB35)</f>
        <v>0</v>
      </c>
      <c r="BC36" s="281" t="n">
        <f aca="false">SUM(BC31:BC35)</f>
        <v>0</v>
      </c>
      <c r="BD36" s="281" t="n">
        <f aca="false">SUM(BD31:BD35)</f>
        <v>0</v>
      </c>
      <c r="BE36" s="281" t="n">
        <f aca="false">SUM(BE31:BE35)</f>
        <v>0</v>
      </c>
    </row>
    <row collapsed="false" customFormat="false" customHeight="false" hidden="false" ht="12.75" outlineLevel="0" r="37">
      <c r="A37" s="253" t="s">
        <v>152</v>
      </c>
      <c r="B37" s="254" t="s">
        <v>43</v>
      </c>
      <c r="C37" s="255" t="s">
        <v>44</v>
      </c>
      <c r="D37" s="256"/>
      <c r="E37" s="257"/>
      <c r="F37" s="257"/>
      <c r="G37" s="258"/>
      <c r="H37" s="259"/>
      <c r="I37" s="260"/>
      <c r="J37" s="261"/>
      <c r="K37" s="262"/>
      <c r="O37" s="263" t="n">
        <v>1</v>
      </c>
    </row>
    <row collapsed="false" customFormat="false" customHeight="false" hidden="false" ht="22.5" outlineLevel="0" r="38">
      <c r="A38" s="264" t="n">
        <v>17</v>
      </c>
      <c r="B38" s="265" t="s">
        <v>198</v>
      </c>
      <c r="C38" s="266" t="s">
        <v>199</v>
      </c>
      <c r="D38" s="267" t="s">
        <v>194</v>
      </c>
      <c r="E38" s="268" t="n">
        <v>42</v>
      </c>
      <c r="F38" s="268" t="n">
        <v>0</v>
      </c>
      <c r="G38" s="269" t="n">
        <f aca="false">E38*F38</f>
        <v>0</v>
      </c>
      <c r="H38" s="270" t="n">
        <v>0.00079</v>
      </c>
      <c r="I38" s="271" t="n">
        <f aca="false">E38*H38</f>
        <v>0.03318</v>
      </c>
      <c r="J38" s="270" t="n">
        <v>0</v>
      </c>
      <c r="K38" s="271" t="n">
        <f aca="false">E38*J38</f>
        <v>0</v>
      </c>
      <c r="O38" s="263" t="n">
        <v>2</v>
      </c>
      <c r="AA38" s="236" t="n">
        <v>2</v>
      </c>
      <c r="AB38" s="236" t="n">
        <v>7</v>
      </c>
      <c r="AC38" s="236" t="n">
        <v>7</v>
      </c>
      <c r="AZ38" s="236" t="n">
        <v>2</v>
      </c>
      <c r="BA38" s="236" t="n">
        <f aca="false">IF(AZ38=1,G38,0)</f>
        <v>0</v>
      </c>
      <c r="BB38" s="236" t="n">
        <f aca="false">IF(AZ38=2,G38,0)</f>
        <v>0</v>
      </c>
      <c r="BC38" s="236" t="n">
        <f aca="false">IF(AZ38=3,G38,0)</f>
        <v>0</v>
      </c>
      <c r="BD38" s="236" t="n">
        <f aca="false">IF(AZ38=4,G38,0)</f>
        <v>0</v>
      </c>
      <c r="BE38" s="236" t="n">
        <f aca="false">IF(AZ38=5,G38,0)</f>
        <v>0</v>
      </c>
      <c r="CA38" s="263" t="n">
        <v>2</v>
      </c>
      <c r="CB38" s="263" t="n">
        <v>7</v>
      </c>
    </row>
    <row collapsed="false" customFormat="false" customHeight="false" hidden="false" ht="12.75" outlineLevel="0" r="39">
      <c r="A39" s="272"/>
      <c r="B39" s="273" t="s">
        <v>164</v>
      </c>
      <c r="C39" s="274" t="s">
        <v>200</v>
      </c>
      <c r="D39" s="275"/>
      <c r="E39" s="276"/>
      <c r="F39" s="277"/>
      <c r="G39" s="278" t="n">
        <f aca="false">SUM(G37:G38)</f>
        <v>0</v>
      </c>
      <c r="H39" s="279"/>
      <c r="I39" s="280" t="n">
        <f aca="false">SUM(I37:I38)</f>
        <v>0.03318</v>
      </c>
      <c r="J39" s="279"/>
      <c r="K39" s="280" t="n">
        <f aca="false">SUM(K37:K38)</f>
        <v>0</v>
      </c>
      <c r="O39" s="263" t="n">
        <v>4</v>
      </c>
      <c r="BA39" s="281" t="n">
        <f aca="false">SUM(BA37:BA38)</f>
        <v>0</v>
      </c>
      <c r="BB39" s="281" t="n">
        <f aca="false">SUM(BB37:BB38)</f>
        <v>0</v>
      </c>
      <c r="BC39" s="281" t="n">
        <f aca="false">SUM(BC37:BC38)</f>
        <v>0</v>
      </c>
      <c r="BD39" s="281" t="n">
        <f aca="false">SUM(BD37:BD38)</f>
        <v>0</v>
      </c>
      <c r="BE39" s="281" t="n">
        <f aca="false">SUM(BE37:BE38)</f>
        <v>0</v>
      </c>
    </row>
    <row collapsed="false" customFormat="false" customHeight="false" hidden="false" ht="12.75" outlineLevel="0" r="40">
      <c r="A40" s="253" t="s">
        <v>152</v>
      </c>
      <c r="B40" s="254" t="s">
        <v>45</v>
      </c>
      <c r="C40" s="255" t="s">
        <v>46</v>
      </c>
      <c r="D40" s="256"/>
      <c r="E40" s="257"/>
      <c r="F40" s="257"/>
      <c r="G40" s="258"/>
      <c r="H40" s="259"/>
      <c r="I40" s="260"/>
      <c r="J40" s="261"/>
      <c r="K40" s="262"/>
      <c r="O40" s="263" t="n">
        <v>1</v>
      </c>
    </row>
    <row collapsed="false" customFormat="false" customHeight="false" hidden="false" ht="12.75" outlineLevel="0" r="41">
      <c r="A41" s="264" t="n">
        <v>18</v>
      </c>
      <c r="B41" s="265" t="s">
        <v>201</v>
      </c>
      <c r="C41" s="266" t="s">
        <v>202</v>
      </c>
      <c r="D41" s="267" t="s">
        <v>203</v>
      </c>
      <c r="E41" s="268" t="n">
        <v>6</v>
      </c>
      <c r="F41" s="268" t="n">
        <v>0</v>
      </c>
      <c r="G41" s="269" t="n">
        <f aca="false">E41*F41</f>
        <v>0</v>
      </c>
      <c r="H41" s="270" t="n">
        <v>0</v>
      </c>
      <c r="I41" s="271" t="n">
        <f aca="false">E41*H41</f>
        <v>0</v>
      </c>
      <c r="J41" s="270" t="n">
        <v>-0.01933</v>
      </c>
      <c r="K41" s="271" t="n">
        <f aca="false">E41*J41</f>
        <v>-0.11598</v>
      </c>
      <c r="O41" s="263" t="n">
        <v>2</v>
      </c>
      <c r="AA41" s="236" t="n">
        <v>1</v>
      </c>
      <c r="AB41" s="236" t="n">
        <v>7</v>
      </c>
      <c r="AC41" s="236" t="n">
        <v>7</v>
      </c>
      <c r="AZ41" s="236" t="n">
        <v>2</v>
      </c>
      <c r="BA41" s="236" t="n">
        <f aca="false">IF(AZ41=1;G41;0)</f>
        <v>0</v>
      </c>
      <c r="BB41" s="236" t="n">
        <f aca="false">IF(AZ41=2;G41;0)</f>
        <v>0</v>
      </c>
      <c r="BC41" s="236" t="n">
        <f aca="false">IF(AZ41=3;G41;0)</f>
        <v>0</v>
      </c>
      <c r="BD41" s="236" t="n">
        <f aca="false">IF(AZ41=4;G41;0)</f>
        <v>0</v>
      </c>
      <c r="BE41" s="236" t="n">
        <f aca="false">IF(AZ41=5;G41;0)</f>
        <v>0</v>
      </c>
      <c r="CA41" s="263" t="n">
        <v>1</v>
      </c>
      <c r="CB41" s="263" t="n">
        <v>7</v>
      </c>
    </row>
    <row collapsed="false" customFormat="false" customHeight="false" hidden="false" ht="12.75" outlineLevel="0" r="42">
      <c r="A42" s="264" t="n">
        <v>19</v>
      </c>
      <c r="B42" s="265" t="s">
        <v>204</v>
      </c>
      <c r="C42" s="266" t="s">
        <v>205</v>
      </c>
      <c r="D42" s="267" t="s">
        <v>203</v>
      </c>
      <c r="E42" s="268" t="n">
        <v>3</v>
      </c>
      <c r="F42" s="268" t="n">
        <v>0</v>
      </c>
      <c r="G42" s="269" t="n">
        <f aca="false">E42*F42</f>
        <v>0</v>
      </c>
      <c r="H42" s="270" t="n">
        <v>0.016</v>
      </c>
      <c r="I42" s="271" t="n">
        <f aca="false">E42*H42</f>
        <v>0.048</v>
      </c>
      <c r="J42" s="270" t="n">
        <v>0</v>
      </c>
      <c r="K42" s="271" t="n">
        <f aca="false">E42*J42</f>
        <v>0</v>
      </c>
      <c r="O42" s="263" t="n">
        <v>2</v>
      </c>
      <c r="AA42" s="236" t="n">
        <v>1</v>
      </c>
      <c r="AB42" s="236" t="n">
        <v>7</v>
      </c>
      <c r="AC42" s="236" t="n">
        <v>7</v>
      </c>
      <c r="AZ42" s="236" t="n">
        <v>2</v>
      </c>
      <c r="BA42" s="236" t="n">
        <f aca="false">IF(AZ42=1;G42;0)</f>
        <v>0</v>
      </c>
      <c r="BB42" s="236" t="n">
        <f aca="false">IF(AZ42=2;G42;0)</f>
        <v>0</v>
      </c>
      <c r="BC42" s="236" t="n">
        <f aca="false">IF(AZ42=3;G42;0)</f>
        <v>0</v>
      </c>
      <c r="BD42" s="236" t="n">
        <f aca="false">IF(AZ42=4;G42;0)</f>
        <v>0</v>
      </c>
      <c r="BE42" s="236" t="n">
        <f aca="false">IF(AZ42=5;G42;0)</f>
        <v>0</v>
      </c>
      <c r="CA42" s="263" t="n">
        <v>1</v>
      </c>
      <c r="CB42" s="263" t="n">
        <v>7</v>
      </c>
    </row>
    <row collapsed="false" customFormat="false" customHeight="false" hidden="false" ht="12.75" outlineLevel="0" r="43">
      <c r="A43" s="264" t="n">
        <v>20</v>
      </c>
      <c r="B43" s="265" t="s">
        <v>206</v>
      </c>
      <c r="C43" s="266" t="s">
        <v>207</v>
      </c>
      <c r="D43" s="267" t="s">
        <v>203</v>
      </c>
      <c r="E43" s="268" t="n">
        <v>4</v>
      </c>
      <c r="F43" s="268" t="n">
        <v>0</v>
      </c>
      <c r="G43" s="269" t="n">
        <f aca="false">E43*F43</f>
        <v>0</v>
      </c>
      <c r="H43" s="270" t="n">
        <v>0</v>
      </c>
      <c r="I43" s="271" t="n">
        <f aca="false">E43*H43</f>
        <v>0</v>
      </c>
      <c r="J43" s="270" t="n">
        <v>-0.0172</v>
      </c>
      <c r="K43" s="271" t="n">
        <f aca="false">E43*J43</f>
        <v>-0.0688</v>
      </c>
      <c r="O43" s="263" t="n">
        <v>2</v>
      </c>
      <c r="AA43" s="236" t="n">
        <v>1</v>
      </c>
      <c r="AB43" s="236" t="n">
        <v>7</v>
      </c>
      <c r="AC43" s="236" t="n">
        <v>7</v>
      </c>
      <c r="AZ43" s="236" t="n">
        <v>2</v>
      </c>
      <c r="BA43" s="236" t="n">
        <f aca="false">IF(AZ43=1;G43;0)</f>
        <v>0</v>
      </c>
      <c r="BB43" s="236" t="n">
        <f aca="false">IF(AZ43=2;G43;0)</f>
        <v>0</v>
      </c>
      <c r="BC43" s="236" t="n">
        <f aca="false">IF(AZ43=3;G43;0)</f>
        <v>0</v>
      </c>
      <c r="BD43" s="236" t="n">
        <f aca="false">IF(AZ43=4;G43;0)</f>
        <v>0</v>
      </c>
      <c r="BE43" s="236" t="n">
        <f aca="false">IF(AZ43=5;G43;0)</f>
        <v>0</v>
      </c>
      <c r="CA43" s="263" t="n">
        <v>1</v>
      </c>
      <c r="CB43" s="263" t="n">
        <v>7</v>
      </c>
    </row>
    <row collapsed="false" customFormat="false" customHeight="false" hidden="false" ht="12.75" outlineLevel="0" r="44">
      <c r="A44" s="264" t="n">
        <v>21</v>
      </c>
      <c r="B44" s="265" t="s">
        <v>208</v>
      </c>
      <c r="C44" s="266" t="s">
        <v>209</v>
      </c>
      <c r="D44" s="267" t="s">
        <v>203</v>
      </c>
      <c r="E44" s="268" t="n">
        <v>1</v>
      </c>
      <c r="F44" s="268" t="n">
        <v>0</v>
      </c>
      <c r="G44" s="269" t="n">
        <f aca="false">E44*F44</f>
        <v>0</v>
      </c>
      <c r="H44" s="270" t="n">
        <v>0</v>
      </c>
      <c r="I44" s="271" t="n">
        <f aca="false">E44*H44</f>
        <v>0</v>
      </c>
      <c r="J44" s="270" t="n">
        <v>-0.0329</v>
      </c>
      <c r="K44" s="271" t="n">
        <f aca="false">E44*J44</f>
        <v>-0.0329</v>
      </c>
      <c r="O44" s="263" t="n">
        <v>2</v>
      </c>
      <c r="AA44" s="236" t="n">
        <v>1</v>
      </c>
      <c r="AB44" s="236" t="n">
        <v>7</v>
      </c>
      <c r="AC44" s="236" t="n">
        <v>7</v>
      </c>
      <c r="AZ44" s="236" t="n">
        <v>2</v>
      </c>
      <c r="BA44" s="236" t="n">
        <f aca="false">IF(AZ44=1;G44;0)</f>
        <v>0</v>
      </c>
      <c r="BB44" s="236" t="n">
        <f aca="false">IF(AZ44=2;G44;0)</f>
        <v>0</v>
      </c>
      <c r="BC44" s="236" t="n">
        <f aca="false">IF(AZ44=3;G44;0)</f>
        <v>0</v>
      </c>
      <c r="BD44" s="236" t="n">
        <f aca="false">IF(AZ44=4;G44;0)</f>
        <v>0</v>
      </c>
      <c r="BE44" s="236" t="n">
        <f aca="false">IF(AZ44=5;G44;0)</f>
        <v>0</v>
      </c>
      <c r="CA44" s="263" t="n">
        <v>1</v>
      </c>
      <c r="CB44" s="263" t="n">
        <v>7</v>
      </c>
    </row>
    <row collapsed="false" customFormat="false" customHeight="false" hidden="false" ht="12.75" outlineLevel="0" r="45">
      <c r="A45" s="264" t="n">
        <v>22</v>
      </c>
      <c r="B45" s="265" t="s">
        <v>210</v>
      </c>
      <c r="C45" s="266" t="s">
        <v>211</v>
      </c>
      <c r="D45" s="267" t="s">
        <v>203</v>
      </c>
      <c r="E45" s="268" t="n">
        <v>4</v>
      </c>
      <c r="F45" s="268" t="n">
        <v>0</v>
      </c>
      <c r="G45" s="269" t="n">
        <f aca="false">E45*F45</f>
        <v>0</v>
      </c>
      <c r="H45" s="270" t="n">
        <v>0</v>
      </c>
      <c r="I45" s="271" t="n">
        <f aca="false">E45*H45</f>
        <v>0</v>
      </c>
      <c r="J45" s="270" t="n">
        <v>-0.155</v>
      </c>
      <c r="K45" s="271" t="n">
        <f aca="false">E45*J45</f>
        <v>-0.62</v>
      </c>
      <c r="O45" s="263" t="n">
        <v>2</v>
      </c>
      <c r="AA45" s="236" t="n">
        <v>1</v>
      </c>
      <c r="AB45" s="236" t="n">
        <v>7</v>
      </c>
      <c r="AC45" s="236" t="n">
        <v>7</v>
      </c>
      <c r="AZ45" s="236" t="n">
        <v>2</v>
      </c>
      <c r="BA45" s="236" t="n">
        <f aca="false">IF(AZ45=1;G45;0)</f>
        <v>0</v>
      </c>
      <c r="BB45" s="236" t="n">
        <f aca="false">IF(AZ45=2;G45;0)</f>
        <v>0</v>
      </c>
      <c r="BC45" s="236" t="n">
        <f aca="false">IF(AZ45=3;G45;0)</f>
        <v>0</v>
      </c>
      <c r="BD45" s="236" t="n">
        <f aca="false">IF(AZ45=4;G45;0)</f>
        <v>0</v>
      </c>
      <c r="BE45" s="236" t="n">
        <f aca="false">IF(AZ45=5;G45;0)</f>
        <v>0</v>
      </c>
      <c r="CA45" s="263" t="n">
        <v>1</v>
      </c>
      <c r="CB45" s="263" t="n">
        <v>7</v>
      </c>
    </row>
    <row collapsed="false" customFormat="false" customHeight="false" hidden="false" ht="12.75" outlineLevel="0" r="46">
      <c r="A46" s="264" t="n">
        <v>23</v>
      </c>
      <c r="B46" s="265" t="s">
        <v>212</v>
      </c>
      <c r="C46" s="266" t="s">
        <v>213</v>
      </c>
      <c r="D46" s="267" t="s">
        <v>189</v>
      </c>
      <c r="E46" s="268" t="n">
        <v>8</v>
      </c>
      <c r="F46" s="268" t="n">
        <v>0</v>
      </c>
      <c r="G46" s="269" t="n">
        <f aca="false">E46*F46</f>
        <v>0</v>
      </c>
      <c r="H46" s="270" t="n">
        <v>0</v>
      </c>
      <c r="I46" s="271" t="n">
        <f aca="false">E46*H46</f>
        <v>0</v>
      </c>
      <c r="J46" s="270" t="n">
        <v>-0.00225</v>
      </c>
      <c r="K46" s="271" t="n">
        <f aca="false">E46*J46</f>
        <v>-0.018</v>
      </c>
      <c r="O46" s="263" t="n">
        <v>2</v>
      </c>
      <c r="AA46" s="236" t="n">
        <v>1</v>
      </c>
      <c r="AB46" s="236" t="n">
        <v>7</v>
      </c>
      <c r="AC46" s="236" t="n">
        <v>7</v>
      </c>
      <c r="AZ46" s="236" t="n">
        <v>2</v>
      </c>
      <c r="BA46" s="236" t="n">
        <f aca="false">IF(AZ46=1;G46;0)</f>
        <v>0</v>
      </c>
      <c r="BB46" s="236" t="n">
        <f aca="false">IF(AZ46=2;G46;0)</f>
        <v>0</v>
      </c>
      <c r="BC46" s="236" t="n">
        <f aca="false">IF(AZ46=3;G46;0)</f>
        <v>0</v>
      </c>
      <c r="BD46" s="236" t="n">
        <f aca="false">IF(AZ46=4;G46;0)</f>
        <v>0</v>
      </c>
      <c r="BE46" s="236" t="n">
        <f aca="false">IF(AZ46=5;G46;0)</f>
        <v>0</v>
      </c>
      <c r="CA46" s="263" t="n">
        <v>1</v>
      </c>
      <c r="CB46" s="263" t="n">
        <v>7</v>
      </c>
    </row>
    <row collapsed="false" customFormat="false" customHeight="false" hidden="false" ht="22.5" outlineLevel="0" r="47">
      <c r="A47" s="264" t="n">
        <v>24</v>
      </c>
      <c r="B47" s="265" t="s">
        <v>214</v>
      </c>
      <c r="C47" s="266" t="s">
        <v>215</v>
      </c>
      <c r="D47" s="267" t="s">
        <v>189</v>
      </c>
      <c r="E47" s="268" t="n">
        <v>8</v>
      </c>
      <c r="F47" s="268" t="n">
        <v>0</v>
      </c>
      <c r="G47" s="269" t="n">
        <f aca="false">E47*F47</f>
        <v>0</v>
      </c>
      <c r="H47" s="270" t="n">
        <v>0.00152</v>
      </c>
      <c r="I47" s="271" t="n">
        <f aca="false">E47*H47</f>
        <v>0.01216</v>
      </c>
      <c r="J47" s="270" t="n">
        <v>0</v>
      </c>
      <c r="K47" s="271" t="n">
        <f aca="false">E47*J47</f>
        <v>0</v>
      </c>
      <c r="O47" s="263" t="n">
        <v>2</v>
      </c>
      <c r="AA47" s="236" t="n">
        <v>1</v>
      </c>
      <c r="AB47" s="236" t="n">
        <v>7</v>
      </c>
      <c r="AC47" s="236" t="n">
        <v>7</v>
      </c>
      <c r="AZ47" s="236" t="n">
        <v>2</v>
      </c>
      <c r="BA47" s="236" t="n">
        <f aca="false">IF(AZ47=1;G47;0)</f>
        <v>0</v>
      </c>
      <c r="BB47" s="236" t="n">
        <f aca="false">IF(AZ47=2;G47;0)</f>
        <v>0</v>
      </c>
      <c r="BC47" s="236" t="n">
        <f aca="false">IF(AZ47=3;G47;0)</f>
        <v>0</v>
      </c>
      <c r="BD47" s="236" t="n">
        <f aca="false">IF(AZ47=4;G47;0)</f>
        <v>0</v>
      </c>
      <c r="BE47" s="236" t="n">
        <f aca="false">IF(AZ47=5;G47;0)</f>
        <v>0</v>
      </c>
      <c r="CA47" s="263" t="n">
        <v>1</v>
      </c>
      <c r="CB47" s="263" t="n">
        <v>7</v>
      </c>
    </row>
    <row collapsed="false" customFormat="false" customHeight="false" hidden="false" ht="12.75" outlineLevel="0" r="48">
      <c r="A48" s="264" t="n">
        <v>25</v>
      </c>
      <c r="B48" s="265" t="s">
        <v>216</v>
      </c>
      <c r="C48" s="266" t="s">
        <v>217</v>
      </c>
      <c r="D48" s="267" t="s">
        <v>189</v>
      </c>
      <c r="E48" s="268" t="n">
        <v>4</v>
      </c>
      <c r="F48" s="268" t="n">
        <v>0</v>
      </c>
      <c r="G48" s="269" t="n">
        <f aca="false">E48*F48</f>
        <v>0</v>
      </c>
      <c r="H48" s="270" t="n">
        <v>0.01867</v>
      </c>
      <c r="I48" s="271" t="n">
        <f aca="false">E48*H48</f>
        <v>0.07468</v>
      </c>
      <c r="J48" s="270" t="n">
        <v>0</v>
      </c>
      <c r="K48" s="271" t="n">
        <f aca="false">E48*J48</f>
        <v>0</v>
      </c>
      <c r="O48" s="263" t="n">
        <v>2</v>
      </c>
      <c r="AA48" s="236" t="n">
        <v>2</v>
      </c>
      <c r="AB48" s="236" t="n">
        <v>7</v>
      </c>
      <c r="AC48" s="236" t="n">
        <v>7</v>
      </c>
      <c r="AZ48" s="236" t="n">
        <v>2</v>
      </c>
      <c r="BA48" s="236" t="n">
        <f aca="false">IF(AZ48=1;G48;0)</f>
        <v>0</v>
      </c>
      <c r="BB48" s="236" t="n">
        <f aca="false">IF(AZ48=2;G48;0)</f>
        <v>0</v>
      </c>
      <c r="BC48" s="236" t="n">
        <f aca="false">IF(AZ48=3;G48;0)</f>
        <v>0</v>
      </c>
      <c r="BD48" s="236" t="n">
        <f aca="false">IF(AZ48=4;G48;0)</f>
        <v>0</v>
      </c>
      <c r="BE48" s="236" t="n">
        <f aca="false">IF(AZ48=5;G48;0)</f>
        <v>0</v>
      </c>
      <c r="CA48" s="263" t="n">
        <v>2</v>
      </c>
      <c r="CB48" s="263" t="n">
        <v>7</v>
      </c>
    </row>
    <row collapsed="false" customFormat="false" customHeight="false" hidden="false" ht="12.75" outlineLevel="0" r="49">
      <c r="A49" s="264" t="n">
        <v>26</v>
      </c>
      <c r="B49" s="265" t="s">
        <v>218</v>
      </c>
      <c r="C49" s="266" t="s">
        <v>219</v>
      </c>
      <c r="D49" s="267" t="s">
        <v>189</v>
      </c>
      <c r="E49" s="268" t="n">
        <v>1</v>
      </c>
      <c r="F49" s="268" t="n">
        <v>0</v>
      </c>
      <c r="G49" s="269" t="n">
        <f aca="false">E49*F49</f>
        <v>0</v>
      </c>
      <c r="H49" s="270" t="n">
        <v>0.28735</v>
      </c>
      <c r="I49" s="271" t="n">
        <f aca="false">E49*H49</f>
        <v>0.28735</v>
      </c>
      <c r="J49" s="270" t="n">
        <v>0</v>
      </c>
      <c r="K49" s="271" t="n">
        <f aca="false">E49*J49</f>
        <v>0</v>
      </c>
      <c r="O49" s="263" t="n">
        <v>2</v>
      </c>
      <c r="AA49" s="236" t="n">
        <v>2</v>
      </c>
      <c r="AB49" s="236" t="n">
        <v>7</v>
      </c>
      <c r="AC49" s="236" t="n">
        <v>7</v>
      </c>
      <c r="AZ49" s="236" t="n">
        <v>2</v>
      </c>
      <c r="BA49" s="236" t="n">
        <f aca="false">IF(AZ49=1;G49;0)</f>
        <v>0</v>
      </c>
      <c r="BB49" s="236" t="n">
        <f aca="false">IF(AZ49=2;G49;0)</f>
        <v>0</v>
      </c>
      <c r="BC49" s="236" t="n">
        <f aca="false">IF(AZ49=3;G49;0)</f>
        <v>0</v>
      </c>
      <c r="BD49" s="236" t="n">
        <f aca="false">IF(AZ49=4;G49;0)</f>
        <v>0</v>
      </c>
      <c r="BE49" s="236" t="n">
        <f aca="false">IF(AZ49=5;G49;0)</f>
        <v>0</v>
      </c>
      <c r="CA49" s="263" t="n">
        <v>2</v>
      </c>
      <c r="CB49" s="263" t="n">
        <v>7</v>
      </c>
    </row>
    <row collapsed="false" customFormat="false" customHeight="false" hidden="false" ht="12.75" outlineLevel="0" r="50">
      <c r="A50" s="264" t="n">
        <v>27</v>
      </c>
      <c r="B50" s="265" t="s">
        <v>220</v>
      </c>
      <c r="C50" s="266" t="s">
        <v>221</v>
      </c>
      <c r="D50" s="267" t="s">
        <v>189</v>
      </c>
      <c r="E50" s="268" t="n">
        <v>6</v>
      </c>
      <c r="F50" s="268" t="n">
        <v>0</v>
      </c>
      <c r="G50" s="269" t="n">
        <f aca="false">E50*F50</f>
        <v>0</v>
      </c>
      <c r="H50" s="270" t="n">
        <v>0.03212</v>
      </c>
      <c r="I50" s="271" t="n">
        <f aca="false">E50*H50</f>
        <v>0.19272</v>
      </c>
      <c r="J50" s="270" t="n">
        <v>0</v>
      </c>
      <c r="K50" s="271" t="n">
        <f aca="false">E50*J50</f>
        <v>0</v>
      </c>
      <c r="O50" s="263" t="n">
        <v>2</v>
      </c>
      <c r="AA50" s="236" t="n">
        <v>2</v>
      </c>
      <c r="AB50" s="236" t="n">
        <v>7</v>
      </c>
      <c r="AC50" s="236" t="n">
        <v>7</v>
      </c>
      <c r="AZ50" s="236" t="n">
        <v>2</v>
      </c>
      <c r="BA50" s="236" t="n">
        <f aca="false">IF(AZ50=1;G50;0)</f>
        <v>0</v>
      </c>
      <c r="BB50" s="236" t="n">
        <f aca="false">IF(AZ50=2;G50;0)</f>
        <v>0</v>
      </c>
      <c r="BC50" s="236" t="n">
        <f aca="false">IF(AZ50=3;G50;0)</f>
        <v>0</v>
      </c>
      <c r="BD50" s="236" t="n">
        <f aca="false">IF(AZ50=4;G50;0)</f>
        <v>0</v>
      </c>
      <c r="BE50" s="236" t="n">
        <f aca="false">IF(AZ50=5;G50;0)</f>
        <v>0</v>
      </c>
      <c r="CA50" s="263" t="n">
        <v>2</v>
      </c>
      <c r="CB50" s="263" t="n">
        <v>7</v>
      </c>
    </row>
    <row collapsed="false" customFormat="false" customHeight="false" hidden="false" ht="12.85" outlineLevel="0" r="51">
      <c r="A51" s="264" t="n">
        <v>28</v>
      </c>
      <c r="B51" s="265" t="s">
        <v>222</v>
      </c>
      <c r="C51" s="266" t="s">
        <v>223</v>
      </c>
      <c r="D51" s="267" t="s">
        <v>189</v>
      </c>
      <c r="E51" s="268" t="n">
        <v>4</v>
      </c>
      <c r="F51" s="268" t="n">
        <v>0</v>
      </c>
      <c r="G51" s="269" t="n">
        <f aca="false">E51*F51</f>
        <v>0</v>
      </c>
      <c r="H51" s="270" t="n">
        <v>0.13658</v>
      </c>
      <c r="I51" s="271" t="n">
        <f aca="false">E51*H51</f>
        <v>0.54632</v>
      </c>
      <c r="J51" s="270" t="n">
        <v>0</v>
      </c>
      <c r="K51" s="271" t="n">
        <f aca="false">E51*J51</f>
        <v>0</v>
      </c>
      <c r="O51" s="263" t="n">
        <v>2</v>
      </c>
      <c r="AA51" s="236" t="n">
        <v>2</v>
      </c>
      <c r="AB51" s="236" t="n">
        <v>7</v>
      </c>
      <c r="AC51" s="236" t="n">
        <v>7</v>
      </c>
      <c r="AZ51" s="236" t="n">
        <v>2</v>
      </c>
      <c r="BA51" s="236" t="n">
        <f aca="false">IF(AZ51=1;G51;0)</f>
        <v>0</v>
      </c>
      <c r="BB51" s="236" t="n">
        <f aca="false">IF(AZ51=2;G51;0)</f>
        <v>0</v>
      </c>
      <c r="BC51" s="236" t="n">
        <f aca="false">IF(AZ51=3;G51;0)</f>
        <v>0</v>
      </c>
      <c r="BD51" s="236" t="n">
        <f aca="false">IF(AZ51=4;G51;0)</f>
        <v>0</v>
      </c>
      <c r="BE51" s="236" t="n">
        <f aca="false">IF(AZ51=5;G51;0)</f>
        <v>0</v>
      </c>
      <c r="CA51" s="263" t="n">
        <v>2</v>
      </c>
      <c r="CB51" s="263" t="n">
        <v>7</v>
      </c>
    </row>
    <row collapsed="false" customFormat="false" customHeight="false" hidden="false" ht="12.75" outlineLevel="0" r="52">
      <c r="A52" s="264" t="n">
        <v>29</v>
      </c>
      <c r="B52" s="265" t="s">
        <v>224</v>
      </c>
      <c r="C52" s="266" t="s">
        <v>225</v>
      </c>
      <c r="D52" s="267" t="s">
        <v>226</v>
      </c>
      <c r="E52" s="268" t="n">
        <v>14</v>
      </c>
      <c r="F52" s="268" t="n">
        <v>0</v>
      </c>
      <c r="G52" s="269" t="n">
        <f aca="false">E52*F52</f>
        <v>0</v>
      </c>
      <c r="H52" s="270" t="n">
        <v>0</v>
      </c>
      <c r="I52" s="271" t="n">
        <f aca="false">E52*H52</f>
        <v>0</v>
      </c>
      <c r="J52" s="270"/>
      <c r="K52" s="271" t="n">
        <f aca="false">E52*J52</f>
        <v>0</v>
      </c>
      <c r="O52" s="263" t="n">
        <v>2</v>
      </c>
      <c r="AA52" s="236" t="n">
        <v>12</v>
      </c>
      <c r="AB52" s="236" t="n">
        <v>0</v>
      </c>
      <c r="AC52" s="236" t="n">
        <v>34</v>
      </c>
      <c r="AZ52" s="236" t="n">
        <v>2</v>
      </c>
      <c r="BA52" s="236" t="n">
        <f aca="false">IF(AZ52=1;G52;0)</f>
        <v>0</v>
      </c>
      <c r="BB52" s="236" t="n">
        <f aca="false">IF(AZ52=2;G52;0)</f>
        <v>0</v>
      </c>
      <c r="BC52" s="236" t="n">
        <f aca="false">IF(AZ52=3;G52;0)</f>
        <v>0</v>
      </c>
      <c r="BD52" s="236" t="n">
        <f aca="false">IF(AZ52=4;G52;0)</f>
        <v>0</v>
      </c>
      <c r="BE52" s="236" t="n">
        <f aca="false">IF(AZ52=5;G52;0)</f>
        <v>0</v>
      </c>
      <c r="CA52" s="263" t="n">
        <v>12</v>
      </c>
      <c r="CB52" s="263" t="n">
        <v>0</v>
      </c>
    </row>
    <row collapsed="false" customFormat="false" customHeight="false" hidden="false" ht="12.75" outlineLevel="0" r="53">
      <c r="A53" s="264" t="n">
        <v>30</v>
      </c>
      <c r="B53" s="265" t="s">
        <v>227</v>
      </c>
      <c r="C53" s="266" t="s">
        <v>228</v>
      </c>
      <c r="D53" s="267" t="s">
        <v>185</v>
      </c>
      <c r="E53" s="268" t="n">
        <v>0.06016</v>
      </c>
      <c r="F53" s="268" t="n">
        <v>0</v>
      </c>
      <c r="G53" s="269" t="n">
        <f aca="false">E53*F53</f>
        <v>0</v>
      </c>
      <c r="H53" s="270" t="n">
        <v>0</v>
      </c>
      <c r="I53" s="271" t="n">
        <f aca="false">E53*H53</f>
        <v>0</v>
      </c>
      <c r="J53" s="270"/>
      <c r="K53" s="271" t="n">
        <f aca="false">E53*J53</f>
        <v>0</v>
      </c>
      <c r="O53" s="263" t="n">
        <v>2</v>
      </c>
      <c r="AA53" s="236" t="n">
        <v>7</v>
      </c>
      <c r="AB53" s="236" t="n">
        <v>1001</v>
      </c>
      <c r="AC53" s="236" t="n">
        <v>5</v>
      </c>
      <c r="AZ53" s="236" t="n">
        <v>2</v>
      </c>
      <c r="BA53" s="236" t="n">
        <f aca="false">IF(AZ53=1;G53;0)</f>
        <v>0</v>
      </c>
      <c r="BB53" s="236" t="n">
        <f aca="false">IF(AZ53=2;G53;0)</f>
        <v>0</v>
      </c>
      <c r="BC53" s="236" t="n">
        <f aca="false">IF(AZ53=3;G53;0)</f>
        <v>0</v>
      </c>
      <c r="BD53" s="236" t="n">
        <f aca="false">IF(AZ53=4;G53;0)</f>
        <v>0</v>
      </c>
      <c r="BE53" s="236" t="n">
        <f aca="false">IF(AZ53=5;G53;0)</f>
        <v>0</v>
      </c>
      <c r="CA53" s="263" t="n">
        <v>7</v>
      </c>
      <c r="CB53" s="263" t="n">
        <v>1001</v>
      </c>
    </row>
    <row collapsed="false" customFormat="false" customHeight="false" hidden="false" ht="12.75" outlineLevel="0" r="54">
      <c r="A54" s="272"/>
      <c r="B54" s="273" t="s">
        <v>164</v>
      </c>
      <c r="C54" s="274" t="s">
        <v>229</v>
      </c>
      <c r="D54" s="275"/>
      <c r="E54" s="276"/>
      <c r="F54" s="277"/>
      <c r="G54" s="278" t="n">
        <f aca="false">SUM(G40:G53)</f>
        <v>0</v>
      </c>
      <c r="H54" s="279"/>
      <c r="I54" s="280" t="n">
        <f aca="false">SUM(I40:I53)</f>
        <v>1.16123</v>
      </c>
      <c r="J54" s="279"/>
      <c r="K54" s="280" t="n">
        <f aca="false">SUM(K40:K53)</f>
        <v>-0.85568</v>
      </c>
      <c r="O54" s="263" t="n">
        <v>4</v>
      </c>
      <c r="BA54" s="281" t="n">
        <f aca="false">SUM(BA40:BA53)</f>
        <v>0</v>
      </c>
      <c r="BB54" s="281" t="n">
        <f aca="false">SUM(BB40:BB53)</f>
        <v>0</v>
      </c>
      <c r="BC54" s="281" t="n">
        <f aca="false">SUM(BC40:BC53)</f>
        <v>0</v>
      </c>
      <c r="BD54" s="281" t="n">
        <f aca="false">SUM(BD40:BD53)</f>
        <v>0</v>
      </c>
      <c r="BE54" s="281" t="n">
        <f aca="false">SUM(BE40:BE53)</f>
        <v>0</v>
      </c>
    </row>
    <row collapsed="false" customFormat="false" customHeight="false" hidden="false" ht="12.75" outlineLevel="0" r="55">
      <c r="A55" s="253" t="s">
        <v>152</v>
      </c>
      <c r="B55" s="254" t="s">
        <v>47</v>
      </c>
      <c r="C55" s="255" t="s">
        <v>48</v>
      </c>
      <c r="D55" s="256"/>
      <c r="E55" s="257"/>
      <c r="F55" s="257"/>
      <c r="G55" s="258"/>
      <c r="H55" s="259"/>
      <c r="I55" s="260"/>
      <c r="J55" s="261"/>
      <c r="K55" s="262"/>
      <c r="O55" s="263" t="n">
        <v>1</v>
      </c>
    </row>
    <row collapsed="false" customFormat="false" customHeight="false" hidden="false" ht="12.75" outlineLevel="0" r="56">
      <c r="A56" s="264" t="n">
        <v>31</v>
      </c>
      <c r="B56" s="265" t="s">
        <v>230</v>
      </c>
      <c r="C56" s="266" t="s">
        <v>231</v>
      </c>
      <c r="D56" s="267" t="s">
        <v>155</v>
      </c>
      <c r="E56" s="268" t="n">
        <v>20.36</v>
      </c>
      <c r="F56" s="268" t="n">
        <v>0</v>
      </c>
      <c r="G56" s="269" t="n">
        <f aca="false">E56*F56</f>
        <v>0</v>
      </c>
      <c r="H56" s="270" t="n">
        <v>0</v>
      </c>
      <c r="I56" s="271" t="n">
        <f aca="false">E56*H56</f>
        <v>0</v>
      </c>
      <c r="J56" s="270" t="n">
        <v>-0.01695</v>
      </c>
      <c r="K56" s="271" t="n">
        <f aca="false">E56*J56</f>
        <v>-0.345102</v>
      </c>
      <c r="O56" s="263" t="n">
        <v>2</v>
      </c>
      <c r="AA56" s="236" t="n">
        <v>1</v>
      </c>
      <c r="AB56" s="236" t="n">
        <v>7</v>
      </c>
      <c r="AC56" s="236" t="n">
        <v>7</v>
      </c>
      <c r="AZ56" s="236" t="n">
        <v>2</v>
      </c>
      <c r="BA56" s="236" t="n">
        <f aca="false">IF(AZ56=1,G56,0)</f>
        <v>0</v>
      </c>
      <c r="BB56" s="236" t="n">
        <f aca="false">IF(AZ56=2,G56,0)</f>
        <v>0</v>
      </c>
      <c r="BC56" s="236" t="n">
        <f aca="false">IF(AZ56=3,G56,0)</f>
        <v>0</v>
      </c>
      <c r="BD56" s="236" t="n">
        <f aca="false">IF(AZ56=4,G56,0)</f>
        <v>0</v>
      </c>
      <c r="BE56" s="236" t="n">
        <f aca="false">IF(AZ56=5,G56,0)</f>
        <v>0</v>
      </c>
      <c r="CA56" s="263" t="n">
        <v>1</v>
      </c>
      <c r="CB56" s="263" t="n">
        <v>7</v>
      </c>
    </row>
    <row collapsed="false" customFormat="false" customHeight="false" hidden="false" ht="12.75" outlineLevel="0" r="57">
      <c r="A57" s="264" t="n">
        <v>32</v>
      </c>
      <c r="B57" s="265" t="s">
        <v>232</v>
      </c>
      <c r="C57" s="266" t="s">
        <v>233</v>
      </c>
      <c r="D57" s="267" t="s">
        <v>185</v>
      </c>
      <c r="E57" s="268" t="n">
        <v>0.2036</v>
      </c>
      <c r="F57" s="268" t="n">
        <v>0</v>
      </c>
      <c r="G57" s="269" t="n">
        <f aca="false">E57*F57</f>
        <v>0</v>
      </c>
      <c r="H57" s="270" t="n">
        <v>0</v>
      </c>
      <c r="I57" s="271" t="n">
        <f aca="false">E57*H57</f>
        <v>0</v>
      </c>
      <c r="J57" s="270" t="n">
        <v>0</v>
      </c>
      <c r="K57" s="271" t="n">
        <f aca="false">E57*J57</f>
        <v>0</v>
      </c>
      <c r="O57" s="263" t="n">
        <v>2</v>
      </c>
      <c r="AA57" s="236" t="n">
        <v>1</v>
      </c>
      <c r="AB57" s="236" t="n">
        <v>7</v>
      </c>
      <c r="AC57" s="236" t="n">
        <v>7</v>
      </c>
      <c r="AZ57" s="236" t="n">
        <v>2</v>
      </c>
      <c r="BA57" s="236" t="n">
        <f aca="false">IF(AZ57=1,G57,0)</f>
        <v>0</v>
      </c>
      <c r="BB57" s="236" t="n">
        <f aca="false">IF(AZ57=2,G57,0)</f>
        <v>0</v>
      </c>
      <c r="BC57" s="236" t="n">
        <f aca="false">IF(AZ57=3,G57,0)</f>
        <v>0</v>
      </c>
      <c r="BD57" s="236" t="n">
        <f aca="false">IF(AZ57=4,G57,0)</f>
        <v>0</v>
      </c>
      <c r="BE57" s="236" t="n">
        <f aca="false">IF(AZ57=5,G57,0)</f>
        <v>0</v>
      </c>
      <c r="CA57" s="263" t="n">
        <v>1</v>
      </c>
      <c r="CB57" s="263" t="n">
        <v>7</v>
      </c>
    </row>
    <row collapsed="false" customFormat="false" customHeight="false" hidden="false" ht="12.75" outlineLevel="0" r="58">
      <c r="A58" s="264" t="n">
        <v>33</v>
      </c>
      <c r="B58" s="265" t="s">
        <v>234</v>
      </c>
      <c r="C58" s="266" t="s">
        <v>235</v>
      </c>
      <c r="D58" s="267" t="s">
        <v>155</v>
      </c>
      <c r="E58" s="268" t="n">
        <v>20.36</v>
      </c>
      <c r="F58" s="268" t="n">
        <v>0</v>
      </c>
      <c r="G58" s="269" t="n">
        <f aca="false">E58*F58</f>
        <v>0</v>
      </c>
      <c r="H58" s="270" t="n">
        <v>5E-005</v>
      </c>
      <c r="I58" s="271" t="n">
        <f aca="false">E58*H58</f>
        <v>0.001018</v>
      </c>
      <c r="J58" s="270"/>
      <c r="K58" s="271" t="n">
        <f aca="false">E58*J58</f>
        <v>0</v>
      </c>
      <c r="O58" s="263" t="n">
        <v>2</v>
      </c>
      <c r="AA58" s="236" t="n">
        <v>12</v>
      </c>
      <c r="AB58" s="236" t="n">
        <v>0</v>
      </c>
      <c r="AC58" s="236" t="n">
        <v>61</v>
      </c>
      <c r="AZ58" s="236" t="n">
        <v>2</v>
      </c>
      <c r="BA58" s="236" t="n">
        <f aca="false">IF(AZ58=1,G58,0)</f>
        <v>0</v>
      </c>
      <c r="BB58" s="236" t="n">
        <f aca="false">IF(AZ58=2,G58,0)</f>
        <v>0</v>
      </c>
      <c r="BC58" s="236" t="n">
        <f aca="false">IF(AZ58=3,G58,0)</f>
        <v>0</v>
      </c>
      <c r="BD58" s="236" t="n">
        <f aca="false">IF(AZ58=4,G58,0)</f>
        <v>0</v>
      </c>
      <c r="BE58" s="236" t="n">
        <f aca="false">IF(AZ58=5,G58,0)</f>
        <v>0</v>
      </c>
      <c r="CA58" s="263" t="n">
        <v>12</v>
      </c>
      <c r="CB58" s="263" t="n">
        <v>0</v>
      </c>
    </row>
    <row collapsed="false" customFormat="false" customHeight="false" hidden="false" ht="12.75" outlineLevel="0" r="59">
      <c r="A59" s="272"/>
      <c r="B59" s="273" t="s">
        <v>164</v>
      </c>
      <c r="C59" s="274" t="s">
        <v>236</v>
      </c>
      <c r="D59" s="275"/>
      <c r="E59" s="276"/>
      <c r="F59" s="277"/>
      <c r="G59" s="278" t="n">
        <f aca="false">SUM(G55:G58)</f>
        <v>0</v>
      </c>
      <c r="H59" s="279"/>
      <c r="I59" s="280" t="n">
        <f aca="false">SUM(I55:I58)</f>
        <v>0.001018</v>
      </c>
      <c r="J59" s="279"/>
      <c r="K59" s="280" t="n">
        <f aca="false">SUM(K55:K58)</f>
        <v>-0.345102</v>
      </c>
      <c r="O59" s="263" t="n">
        <v>4</v>
      </c>
      <c r="BA59" s="281" t="n">
        <f aca="false">SUM(BA55:BA58)</f>
        <v>0</v>
      </c>
      <c r="BB59" s="281" t="n">
        <f aca="false">SUM(BB55:BB58)</f>
        <v>0</v>
      </c>
      <c r="BC59" s="281" t="n">
        <f aca="false">SUM(BC55:BC58)</f>
        <v>0</v>
      </c>
      <c r="BD59" s="281" t="n">
        <f aca="false">SUM(BD55:BD58)</f>
        <v>0</v>
      </c>
      <c r="BE59" s="281" t="n">
        <f aca="false">SUM(BE55:BE58)</f>
        <v>0</v>
      </c>
    </row>
    <row collapsed="false" customFormat="false" customHeight="false" hidden="false" ht="12.75" outlineLevel="0" r="60">
      <c r="A60" s="253" t="s">
        <v>152</v>
      </c>
      <c r="B60" s="254" t="s">
        <v>49</v>
      </c>
      <c r="C60" s="255" t="s">
        <v>50</v>
      </c>
      <c r="D60" s="256"/>
      <c r="E60" s="257"/>
      <c r="F60" s="257"/>
      <c r="G60" s="258"/>
      <c r="H60" s="259"/>
      <c r="I60" s="260"/>
      <c r="J60" s="261"/>
      <c r="K60" s="262"/>
      <c r="O60" s="263" t="n">
        <v>1</v>
      </c>
    </row>
    <row collapsed="false" customFormat="false" customHeight="false" hidden="false" ht="12.75" outlineLevel="0" r="61">
      <c r="A61" s="264" t="n">
        <v>34</v>
      </c>
      <c r="B61" s="265" t="s">
        <v>237</v>
      </c>
      <c r="C61" s="266" t="s">
        <v>238</v>
      </c>
      <c r="D61" s="267" t="s">
        <v>155</v>
      </c>
      <c r="E61" s="268" t="n">
        <v>46.8</v>
      </c>
      <c r="F61" s="268" t="n">
        <v>0</v>
      </c>
      <c r="G61" s="269" t="n">
        <f aca="false">E61*F61</f>
        <v>0</v>
      </c>
      <c r="H61" s="270" t="n">
        <v>0</v>
      </c>
      <c r="I61" s="271" t="n">
        <f aca="false">E61*H61</f>
        <v>0</v>
      </c>
      <c r="J61" s="270" t="n">
        <v>0</v>
      </c>
      <c r="K61" s="271" t="n">
        <f aca="false">E61*J61</f>
        <v>0</v>
      </c>
      <c r="O61" s="263" t="n">
        <v>2</v>
      </c>
      <c r="AA61" s="236" t="n">
        <v>1</v>
      </c>
      <c r="AB61" s="236" t="n">
        <v>7</v>
      </c>
      <c r="AC61" s="236" t="n">
        <v>7</v>
      </c>
      <c r="AZ61" s="236" t="n">
        <v>2</v>
      </c>
      <c r="BA61" s="236" t="n">
        <f aca="false">IF(AZ61=1;G61;0)</f>
        <v>0</v>
      </c>
      <c r="BB61" s="236" t="n">
        <f aca="false">IF(AZ61=2;G61;0)</f>
        <v>0</v>
      </c>
      <c r="BC61" s="236" t="n">
        <f aca="false">IF(AZ61=3;G61;0)</f>
        <v>0</v>
      </c>
      <c r="BD61" s="236" t="n">
        <f aca="false">IF(AZ61=4;G61;0)</f>
        <v>0</v>
      </c>
      <c r="BE61" s="236" t="n">
        <f aca="false">IF(AZ61=5;G61;0)</f>
        <v>0</v>
      </c>
      <c r="CA61" s="263" t="n">
        <v>1</v>
      </c>
      <c r="CB61" s="263" t="n">
        <v>7</v>
      </c>
    </row>
    <row collapsed="false" customFormat="false" customHeight="false" hidden="false" ht="12.75" outlineLevel="0" r="62">
      <c r="A62" s="264" t="n">
        <v>35</v>
      </c>
      <c r="B62" s="265" t="s">
        <v>239</v>
      </c>
      <c r="C62" s="266" t="s">
        <v>240</v>
      </c>
      <c r="D62" s="267" t="s">
        <v>155</v>
      </c>
      <c r="E62" s="268" t="n">
        <v>28.4</v>
      </c>
      <c r="F62" s="268" t="n">
        <v>0</v>
      </c>
      <c r="G62" s="269" t="n">
        <f aca="false">E62*F62</f>
        <v>0</v>
      </c>
      <c r="H62" s="270" t="n">
        <v>0</v>
      </c>
      <c r="I62" s="271" t="n">
        <f aca="false">E62*H62</f>
        <v>0</v>
      </c>
      <c r="J62" s="270" t="n">
        <v>0</v>
      </c>
      <c r="K62" s="271" t="n">
        <f aca="false">E62*J62</f>
        <v>0</v>
      </c>
      <c r="O62" s="263" t="n">
        <v>2</v>
      </c>
      <c r="AA62" s="236" t="n">
        <v>1</v>
      </c>
      <c r="AB62" s="236" t="n">
        <v>7</v>
      </c>
      <c r="AC62" s="236" t="n">
        <v>7</v>
      </c>
      <c r="AZ62" s="236" t="n">
        <v>2</v>
      </c>
      <c r="BA62" s="236" t="n">
        <f aca="false">IF(AZ62=1;G62;0)</f>
        <v>0</v>
      </c>
      <c r="BB62" s="236" t="n">
        <f aca="false">IF(AZ62=2;G62;0)</f>
        <v>0</v>
      </c>
      <c r="BC62" s="236" t="n">
        <f aca="false">IF(AZ62=3;G62;0)</f>
        <v>0</v>
      </c>
      <c r="BD62" s="236" t="n">
        <f aca="false">IF(AZ62=4;G62;0)</f>
        <v>0</v>
      </c>
      <c r="BE62" s="236" t="n">
        <f aca="false">IF(AZ62=5;G62;0)</f>
        <v>0</v>
      </c>
      <c r="CA62" s="263" t="n">
        <v>1</v>
      </c>
      <c r="CB62" s="263" t="n">
        <v>7</v>
      </c>
    </row>
    <row collapsed="false" customFormat="false" customHeight="false" hidden="false" ht="12.75" outlineLevel="0" r="63">
      <c r="A63" s="264" t="n">
        <v>36</v>
      </c>
      <c r="B63" s="265" t="s">
        <v>241</v>
      </c>
      <c r="C63" s="266" t="s">
        <v>242</v>
      </c>
      <c r="D63" s="267" t="s">
        <v>155</v>
      </c>
      <c r="E63" s="268" t="n">
        <v>46.8</v>
      </c>
      <c r="F63" s="268" t="n">
        <v>0</v>
      </c>
      <c r="G63" s="269" t="n">
        <f aca="false">E63*F63</f>
        <v>0</v>
      </c>
      <c r="H63" s="270" t="n">
        <v>0.00021</v>
      </c>
      <c r="I63" s="271" t="n">
        <f aca="false">E63*H63</f>
        <v>0.009828</v>
      </c>
      <c r="J63" s="270" t="n">
        <v>0</v>
      </c>
      <c r="K63" s="271" t="n">
        <f aca="false">E63*J63</f>
        <v>0</v>
      </c>
      <c r="O63" s="263" t="n">
        <v>2</v>
      </c>
      <c r="AA63" s="236" t="n">
        <v>1</v>
      </c>
      <c r="AB63" s="236" t="n">
        <v>7</v>
      </c>
      <c r="AC63" s="236" t="n">
        <v>7</v>
      </c>
      <c r="AZ63" s="236" t="n">
        <v>2</v>
      </c>
      <c r="BA63" s="236" t="n">
        <f aca="false">IF(AZ63=1;G63;0)</f>
        <v>0</v>
      </c>
      <c r="BB63" s="236" t="n">
        <f aca="false">IF(AZ63=2;G63;0)</f>
        <v>0</v>
      </c>
      <c r="BC63" s="236" t="n">
        <f aca="false">IF(AZ63=3;G63;0)</f>
        <v>0</v>
      </c>
      <c r="BD63" s="236" t="n">
        <f aca="false">IF(AZ63=4;G63;0)</f>
        <v>0</v>
      </c>
      <c r="BE63" s="236" t="n">
        <f aca="false">IF(AZ63=5;G63;0)</f>
        <v>0</v>
      </c>
      <c r="CA63" s="263" t="n">
        <v>1</v>
      </c>
      <c r="CB63" s="263" t="n">
        <v>7</v>
      </c>
    </row>
    <row collapsed="false" customFormat="false" customHeight="false" hidden="false" ht="12.75" outlineLevel="0" r="64">
      <c r="A64" s="264" t="n">
        <v>37</v>
      </c>
      <c r="B64" s="265" t="s">
        <v>243</v>
      </c>
      <c r="C64" s="266" t="s">
        <v>244</v>
      </c>
      <c r="D64" s="267" t="s">
        <v>155</v>
      </c>
      <c r="E64" s="268" t="n">
        <v>46.8</v>
      </c>
      <c r="F64" s="268" t="n">
        <v>0</v>
      </c>
      <c r="G64" s="269" t="n">
        <f aca="false">E64*F64</f>
        <v>0</v>
      </c>
      <c r="H64" s="270" t="n">
        <v>0.00475</v>
      </c>
      <c r="I64" s="271" t="n">
        <f aca="false">E64*H64</f>
        <v>0.2223</v>
      </c>
      <c r="J64" s="270" t="n">
        <v>0</v>
      </c>
      <c r="K64" s="271" t="n">
        <f aca="false">E64*J64</f>
        <v>0</v>
      </c>
      <c r="O64" s="263" t="n">
        <v>2</v>
      </c>
      <c r="AA64" s="236" t="n">
        <v>1</v>
      </c>
      <c r="AB64" s="236" t="n">
        <v>7</v>
      </c>
      <c r="AC64" s="236" t="n">
        <v>7</v>
      </c>
      <c r="AZ64" s="236" t="n">
        <v>2</v>
      </c>
      <c r="BA64" s="236" t="n">
        <f aca="false">IF(AZ64=1;G64;0)</f>
        <v>0</v>
      </c>
      <c r="BB64" s="236" t="n">
        <f aca="false">IF(AZ64=2;G64;0)</f>
        <v>0</v>
      </c>
      <c r="BC64" s="236" t="n">
        <f aca="false">IF(AZ64=3;G64;0)</f>
        <v>0</v>
      </c>
      <c r="BD64" s="236" t="n">
        <f aca="false">IF(AZ64=4;G64;0)</f>
        <v>0</v>
      </c>
      <c r="BE64" s="236" t="n">
        <f aca="false">IF(AZ64=5;G64;0)</f>
        <v>0</v>
      </c>
      <c r="CA64" s="263" t="n">
        <v>1</v>
      </c>
      <c r="CB64" s="263" t="n">
        <v>7</v>
      </c>
    </row>
    <row collapsed="false" customFormat="false" customHeight="false" hidden="false" ht="12.75" outlineLevel="0" r="65">
      <c r="A65" s="264" t="n">
        <v>38</v>
      </c>
      <c r="B65" s="265" t="s">
        <v>245</v>
      </c>
      <c r="C65" s="266" t="s">
        <v>246</v>
      </c>
      <c r="D65" s="267" t="s">
        <v>155</v>
      </c>
      <c r="E65" s="268" t="n">
        <v>47.736</v>
      </c>
      <c r="F65" s="268" t="n">
        <v>0</v>
      </c>
      <c r="G65" s="269" t="n">
        <f aca="false">E65*F65</f>
        <v>0</v>
      </c>
      <c r="H65" s="270" t="n">
        <v>0.0192</v>
      </c>
      <c r="I65" s="271" t="n">
        <f aca="false">E65*H65</f>
        <v>0.9165312</v>
      </c>
      <c r="J65" s="270"/>
      <c r="K65" s="271" t="n">
        <f aca="false">E65*J65</f>
        <v>0</v>
      </c>
      <c r="O65" s="263" t="n">
        <v>2</v>
      </c>
      <c r="AA65" s="236" t="n">
        <v>3</v>
      </c>
      <c r="AB65" s="236" t="n">
        <v>7</v>
      </c>
      <c r="AC65" s="236" t="n">
        <v>59764206</v>
      </c>
      <c r="AZ65" s="236" t="n">
        <v>2</v>
      </c>
      <c r="BA65" s="236" t="n">
        <f aca="false">IF(AZ65=1;G65;0)</f>
        <v>0</v>
      </c>
      <c r="BB65" s="236" t="n">
        <f aca="false">IF(AZ65=2;G65;0)</f>
        <v>0</v>
      </c>
      <c r="BC65" s="236" t="n">
        <f aca="false">IF(AZ65=3;G65;0)</f>
        <v>0</v>
      </c>
      <c r="BD65" s="236" t="n">
        <f aca="false">IF(AZ65=4;G65;0)</f>
        <v>0</v>
      </c>
      <c r="BE65" s="236" t="n">
        <f aca="false">IF(AZ65=5;G65;0)</f>
        <v>0</v>
      </c>
      <c r="CA65" s="263" t="n">
        <v>3</v>
      </c>
      <c r="CB65" s="263" t="n">
        <v>7</v>
      </c>
    </row>
    <row collapsed="false" customFormat="false" customHeight="false" hidden="false" ht="12.75" outlineLevel="0" r="66">
      <c r="A66" s="264" t="n">
        <v>39</v>
      </c>
      <c r="B66" s="265" t="s">
        <v>247</v>
      </c>
      <c r="C66" s="266" t="s">
        <v>248</v>
      </c>
      <c r="D66" s="267" t="s">
        <v>185</v>
      </c>
      <c r="E66" s="268" t="n">
        <v>1.1486592</v>
      </c>
      <c r="F66" s="268" t="n">
        <v>0</v>
      </c>
      <c r="G66" s="269" t="n">
        <f aca="false">E66*F66</f>
        <v>0</v>
      </c>
      <c r="H66" s="270" t="n">
        <v>0</v>
      </c>
      <c r="I66" s="271" t="n">
        <f aca="false">E66*H66</f>
        <v>0</v>
      </c>
      <c r="J66" s="270"/>
      <c r="K66" s="271" t="n">
        <f aca="false">E66*J66</f>
        <v>0</v>
      </c>
      <c r="O66" s="263" t="n">
        <v>2</v>
      </c>
      <c r="AA66" s="236" t="n">
        <v>7</v>
      </c>
      <c r="AB66" s="236" t="n">
        <v>1001</v>
      </c>
      <c r="AC66" s="236" t="n">
        <v>5</v>
      </c>
      <c r="AZ66" s="236" t="n">
        <v>2</v>
      </c>
      <c r="BA66" s="236" t="n">
        <f aca="false">IF(AZ66=1;G66;0)</f>
        <v>0</v>
      </c>
      <c r="BB66" s="236" t="n">
        <f aca="false">IF(AZ66=2;G66;0)</f>
        <v>0</v>
      </c>
      <c r="BC66" s="236" t="n">
        <f aca="false">IF(AZ66=3;G66;0)</f>
        <v>0</v>
      </c>
      <c r="BD66" s="236" t="n">
        <f aca="false">IF(AZ66=4;G66;0)</f>
        <v>0</v>
      </c>
      <c r="BE66" s="236" t="n">
        <f aca="false">IF(AZ66=5;G66;0)</f>
        <v>0</v>
      </c>
      <c r="CA66" s="263" t="n">
        <v>7</v>
      </c>
      <c r="CB66" s="263" t="n">
        <v>1001</v>
      </c>
    </row>
    <row collapsed="false" customFormat="false" customHeight="false" hidden="false" ht="12.75" outlineLevel="0" r="67">
      <c r="A67" s="272"/>
      <c r="B67" s="273" t="s">
        <v>164</v>
      </c>
      <c r="C67" s="274" t="s">
        <v>249</v>
      </c>
      <c r="D67" s="275"/>
      <c r="E67" s="276"/>
      <c r="F67" s="277"/>
      <c r="G67" s="278" t="n">
        <f aca="false">SUM(G60:G66)</f>
        <v>0</v>
      </c>
      <c r="H67" s="279"/>
      <c r="I67" s="280" t="n">
        <f aca="false">SUM(I60:I66)</f>
        <v>1.1486592</v>
      </c>
      <c r="J67" s="279"/>
      <c r="K67" s="280" t="n">
        <f aca="false">SUM(K60:K66)</f>
        <v>0</v>
      </c>
      <c r="O67" s="263" t="n">
        <v>4</v>
      </c>
      <c r="BA67" s="281" t="n">
        <f aca="false">SUM(BA60:BA66)</f>
        <v>0</v>
      </c>
      <c r="BB67" s="281" t="n">
        <f aca="false">SUM(BB60:BB66)</f>
        <v>0</v>
      </c>
      <c r="BC67" s="281" t="n">
        <f aca="false">SUM(BC60:BC66)</f>
        <v>0</v>
      </c>
      <c r="BD67" s="281" t="n">
        <f aca="false">SUM(BD60:BD66)</f>
        <v>0</v>
      </c>
      <c r="BE67" s="281" t="n">
        <f aca="false">SUM(BE60:BE66)</f>
        <v>0</v>
      </c>
    </row>
    <row collapsed="false" customFormat="false" customHeight="false" hidden="false" ht="12.75" outlineLevel="0" r="68">
      <c r="A68" s="253" t="s">
        <v>152</v>
      </c>
      <c r="B68" s="254" t="s">
        <v>51</v>
      </c>
      <c r="C68" s="255" t="s">
        <v>52</v>
      </c>
      <c r="D68" s="256"/>
      <c r="E68" s="257"/>
      <c r="F68" s="257"/>
      <c r="G68" s="258"/>
      <c r="H68" s="259"/>
      <c r="I68" s="260"/>
      <c r="J68" s="261"/>
      <c r="K68" s="262"/>
      <c r="O68" s="263" t="n">
        <v>1</v>
      </c>
    </row>
    <row collapsed="false" customFormat="false" customHeight="false" hidden="false" ht="12.75" outlineLevel="0" r="69">
      <c r="A69" s="264" t="n">
        <v>40</v>
      </c>
      <c r="B69" s="265" t="s">
        <v>250</v>
      </c>
      <c r="C69" s="266" t="s">
        <v>251</v>
      </c>
      <c r="D69" s="267" t="s">
        <v>155</v>
      </c>
      <c r="E69" s="268" t="n">
        <v>89.91</v>
      </c>
      <c r="F69" s="268" t="n">
        <v>0</v>
      </c>
      <c r="G69" s="269" t="n">
        <f aca="false">E69*F69</f>
        <v>0</v>
      </c>
      <c r="H69" s="270" t="n">
        <v>0</v>
      </c>
      <c r="I69" s="271" t="n">
        <f aca="false">E69*H69</f>
        <v>0</v>
      </c>
      <c r="J69" s="270" t="n">
        <v>0</v>
      </c>
      <c r="K69" s="271" t="n">
        <f aca="false">E69*J69</f>
        <v>0</v>
      </c>
      <c r="O69" s="263" t="n">
        <v>2</v>
      </c>
      <c r="AA69" s="236" t="n">
        <v>1</v>
      </c>
      <c r="AB69" s="236" t="n">
        <v>7</v>
      </c>
      <c r="AC69" s="236" t="n">
        <v>7</v>
      </c>
      <c r="AZ69" s="236" t="n">
        <v>2</v>
      </c>
      <c r="BA69" s="236" t="n">
        <f aca="false">IF(AZ69=1;G69;0)</f>
        <v>0</v>
      </c>
      <c r="BB69" s="236" t="n">
        <f aca="false">IF(AZ69=2;G69;0)</f>
        <v>0</v>
      </c>
      <c r="BC69" s="236" t="n">
        <f aca="false">IF(AZ69=3;G69;0)</f>
        <v>0</v>
      </c>
      <c r="BD69" s="236" t="n">
        <f aca="false">IF(AZ69=4;G69;0)</f>
        <v>0</v>
      </c>
      <c r="BE69" s="236" t="n">
        <f aca="false">IF(AZ69=5;G69;0)</f>
        <v>0</v>
      </c>
      <c r="CA69" s="263" t="n">
        <v>1</v>
      </c>
      <c r="CB69" s="263" t="n">
        <v>7</v>
      </c>
    </row>
    <row collapsed="false" customFormat="false" customHeight="false" hidden="false" ht="12.75" outlineLevel="0" r="70">
      <c r="A70" s="264" t="n">
        <v>41</v>
      </c>
      <c r="B70" s="265" t="s">
        <v>252</v>
      </c>
      <c r="C70" s="266" t="s">
        <v>240</v>
      </c>
      <c r="D70" s="267" t="s">
        <v>155</v>
      </c>
      <c r="E70" s="268" t="n">
        <v>18.54</v>
      </c>
      <c r="F70" s="268" t="n">
        <v>0</v>
      </c>
      <c r="G70" s="269" t="n">
        <f aca="false">E70*F70</f>
        <v>0</v>
      </c>
      <c r="H70" s="270" t="n">
        <v>0</v>
      </c>
      <c r="I70" s="271" t="n">
        <f aca="false">E70*H70</f>
        <v>0</v>
      </c>
      <c r="J70" s="270" t="n">
        <v>0</v>
      </c>
      <c r="K70" s="271" t="n">
        <f aca="false">E70*J70</f>
        <v>0</v>
      </c>
      <c r="O70" s="263" t="n">
        <v>2</v>
      </c>
      <c r="AA70" s="236" t="n">
        <v>1</v>
      </c>
      <c r="AB70" s="236" t="n">
        <v>7</v>
      </c>
      <c r="AC70" s="236" t="n">
        <v>7</v>
      </c>
      <c r="AZ70" s="236" t="n">
        <v>2</v>
      </c>
      <c r="BA70" s="236" t="n">
        <f aca="false">IF(AZ70=1;G70;0)</f>
        <v>0</v>
      </c>
      <c r="BB70" s="236" t="n">
        <f aca="false">IF(AZ70=2;G70;0)</f>
        <v>0</v>
      </c>
      <c r="BC70" s="236" t="n">
        <f aca="false">IF(AZ70=3;G70;0)</f>
        <v>0</v>
      </c>
      <c r="BD70" s="236" t="n">
        <f aca="false">IF(AZ70=4;G70;0)</f>
        <v>0</v>
      </c>
      <c r="BE70" s="236" t="n">
        <f aca="false">IF(AZ70=5;G70;0)</f>
        <v>0</v>
      </c>
      <c r="CA70" s="263" t="n">
        <v>1</v>
      </c>
      <c r="CB70" s="263" t="n">
        <v>7</v>
      </c>
    </row>
    <row collapsed="false" customFormat="false" customHeight="false" hidden="false" ht="12.75" outlineLevel="0" r="71">
      <c r="A71" s="264" t="n">
        <v>42</v>
      </c>
      <c r="B71" s="265" t="s">
        <v>253</v>
      </c>
      <c r="C71" s="266" t="s">
        <v>254</v>
      </c>
      <c r="D71" s="267" t="s">
        <v>155</v>
      </c>
      <c r="E71" s="268" t="n">
        <v>89.91</v>
      </c>
      <c r="F71" s="268" t="n">
        <v>0</v>
      </c>
      <c r="G71" s="269" t="n">
        <f aca="false">E71*F71</f>
        <v>0</v>
      </c>
      <c r="H71" s="270" t="n">
        <v>0.00021</v>
      </c>
      <c r="I71" s="271" t="n">
        <f aca="false">E71*H71</f>
        <v>0.0188811</v>
      </c>
      <c r="J71" s="270" t="n">
        <v>0</v>
      </c>
      <c r="K71" s="271" t="n">
        <f aca="false">E71*J71</f>
        <v>0</v>
      </c>
      <c r="O71" s="263" t="n">
        <v>2</v>
      </c>
      <c r="AA71" s="236" t="n">
        <v>1</v>
      </c>
      <c r="AB71" s="236" t="n">
        <v>7</v>
      </c>
      <c r="AC71" s="236" t="n">
        <v>7</v>
      </c>
      <c r="AZ71" s="236" t="n">
        <v>2</v>
      </c>
      <c r="BA71" s="236" t="n">
        <f aca="false">IF(AZ71=1;G71;0)</f>
        <v>0</v>
      </c>
      <c r="BB71" s="236" t="n">
        <f aca="false">IF(AZ71=2;G71;0)</f>
        <v>0</v>
      </c>
      <c r="BC71" s="236" t="n">
        <f aca="false">IF(AZ71=3;G71;0)</f>
        <v>0</v>
      </c>
      <c r="BD71" s="236" t="n">
        <f aca="false">IF(AZ71=4;G71;0)</f>
        <v>0</v>
      </c>
      <c r="BE71" s="236" t="n">
        <f aca="false">IF(AZ71=5;G71;0)</f>
        <v>0</v>
      </c>
      <c r="CA71" s="263" t="n">
        <v>1</v>
      </c>
      <c r="CB71" s="263" t="n">
        <v>7</v>
      </c>
    </row>
    <row collapsed="false" customFormat="false" customHeight="false" hidden="false" ht="12.75" outlineLevel="0" r="72">
      <c r="A72" s="264" t="n">
        <v>43</v>
      </c>
      <c r="B72" s="265" t="s">
        <v>255</v>
      </c>
      <c r="C72" s="266" t="s">
        <v>256</v>
      </c>
      <c r="D72" s="267" t="s">
        <v>155</v>
      </c>
      <c r="E72" s="268" t="n">
        <v>89.91</v>
      </c>
      <c r="F72" s="268" t="n">
        <v>0</v>
      </c>
      <c r="G72" s="269" t="n">
        <f aca="false">E72*F72</f>
        <v>0</v>
      </c>
      <c r="H72" s="270" t="n">
        <v>0.00465</v>
      </c>
      <c r="I72" s="271" t="n">
        <f aca="false">E72*H72</f>
        <v>0.4180815</v>
      </c>
      <c r="J72" s="270" t="n">
        <v>0</v>
      </c>
      <c r="K72" s="271" t="n">
        <f aca="false">E72*J72</f>
        <v>0</v>
      </c>
      <c r="O72" s="263" t="n">
        <v>2</v>
      </c>
      <c r="AA72" s="236" t="n">
        <v>1</v>
      </c>
      <c r="AB72" s="236" t="n">
        <v>7</v>
      </c>
      <c r="AC72" s="236" t="n">
        <v>7</v>
      </c>
      <c r="AZ72" s="236" t="n">
        <v>2</v>
      </c>
      <c r="BA72" s="236" t="n">
        <f aca="false">IF(AZ72=1;G72;0)</f>
        <v>0</v>
      </c>
      <c r="BB72" s="236" t="n">
        <f aca="false">IF(AZ72=2;G72;0)</f>
        <v>0</v>
      </c>
      <c r="BC72" s="236" t="n">
        <f aca="false">IF(AZ72=3;G72;0)</f>
        <v>0</v>
      </c>
      <c r="BD72" s="236" t="n">
        <f aca="false">IF(AZ72=4;G72;0)</f>
        <v>0</v>
      </c>
      <c r="BE72" s="236" t="n">
        <f aca="false">IF(AZ72=5;G72;0)</f>
        <v>0</v>
      </c>
      <c r="CA72" s="263" t="n">
        <v>1</v>
      </c>
      <c r="CB72" s="263" t="n">
        <v>7</v>
      </c>
    </row>
    <row collapsed="false" customFormat="false" customHeight="false" hidden="false" ht="22.5" outlineLevel="0" r="73">
      <c r="A73" s="264" t="n">
        <v>44</v>
      </c>
      <c r="B73" s="265" t="s">
        <v>257</v>
      </c>
      <c r="C73" s="266" t="s">
        <v>258</v>
      </c>
      <c r="D73" s="267" t="s">
        <v>194</v>
      </c>
      <c r="E73" s="268" t="n">
        <v>97.34</v>
      </c>
      <c r="F73" s="268" t="n">
        <v>0</v>
      </c>
      <c r="G73" s="269" t="n">
        <f aca="false">E73*F73</f>
        <v>0</v>
      </c>
      <c r="H73" s="270" t="n">
        <v>0</v>
      </c>
      <c r="I73" s="271" t="n">
        <f aca="false">E73*H73</f>
        <v>0</v>
      </c>
      <c r="J73" s="270" t="n">
        <v>0</v>
      </c>
      <c r="K73" s="271" t="n">
        <f aca="false">E73*J73</f>
        <v>0</v>
      </c>
      <c r="O73" s="263" t="n">
        <v>2</v>
      </c>
      <c r="AA73" s="236" t="n">
        <v>1</v>
      </c>
      <c r="AB73" s="236" t="n">
        <v>7</v>
      </c>
      <c r="AC73" s="236" t="n">
        <v>7</v>
      </c>
      <c r="AZ73" s="236" t="n">
        <v>2</v>
      </c>
      <c r="BA73" s="236" t="n">
        <f aca="false">IF(AZ73=1;G73;0)</f>
        <v>0</v>
      </c>
      <c r="BB73" s="236" t="n">
        <f aca="false">IF(AZ73=2;G73;0)</f>
        <v>0</v>
      </c>
      <c r="BC73" s="236" t="n">
        <f aca="false">IF(AZ73=3;G73;0)</f>
        <v>0</v>
      </c>
      <c r="BD73" s="236" t="n">
        <f aca="false">IF(AZ73=4;G73;0)</f>
        <v>0</v>
      </c>
      <c r="BE73" s="236" t="n">
        <f aca="false">IF(AZ73=5;G73;0)</f>
        <v>0</v>
      </c>
      <c r="CA73" s="263" t="n">
        <v>1</v>
      </c>
      <c r="CB73" s="263" t="n">
        <v>7</v>
      </c>
    </row>
    <row collapsed="false" customFormat="false" customHeight="false" hidden="false" ht="12.75" outlineLevel="0" r="74">
      <c r="A74" s="264" t="n">
        <v>45</v>
      </c>
      <c r="B74" s="265" t="s">
        <v>259</v>
      </c>
      <c r="C74" s="266" t="s">
        <v>260</v>
      </c>
      <c r="D74" s="267" t="s">
        <v>194</v>
      </c>
      <c r="E74" s="268" t="n">
        <v>97.34</v>
      </c>
      <c r="F74" s="268" t="n">
        <v>0</v>
      </c>
      <c r="G74" s="269" t="n">
        <f aca="false">E74*F74</f>
        <v>0</v>
      </c>
      <c r="H74" s="270" t="n">
        <v>0.00022</v>
      </c>
      <c r="I74" s="271" t="n">
        <f aca="false">E74*H74</f>
        <v>0.0214148</v>
      </c>
      <c r="J74" s="270"/>
      <c r="K74" s="271" t="n">
        <f aca="false">E74*J74</f>
        <v>0</v>
      </c>
      <c r="O74" s="263" t="n">
        <v>2</v>
      </c>
      <c r="AA74" s="236" t="n">
        <v>3</v>
      </c>
      <c r="AB74" s="236" t="n">
        <v>7</v>
      </c>
      <c r="AC74" s="236" t="s">
        <v>259</v>
      </c>
      <c r="AZ74" s="236" t="n">
        <v>2</v>
      </c>
      <c r="BA74" s="236" t="n">
        <f aca="false">IF(AZ74=1;G74;0)</f>
        <v>0</v>
      </c>
      <c r="BB74" s="236" t="n">
        <f aca="false">IF(AZ74=2;G74;0)</f>
        <v>0</v>
      </c>
      <c r="BC74" s="236" t="n">
        <f aca="false">IF(AZ74=3;G74;0)</f>
        <v>0</v>
      </c>
      <c r="BD74" s="236" t="n">
        <f aca="false">IF(AZ74=4;G74;0)</f>
        <v>0</v>
      </c>
      <c r="BE74" s="236" t="n">
        <f aca="false">IF(AZ74=5;G74;0)</f>
        <v>0</v>
      </c>
      <c r="CA74" s="263" t="n">
        <v>3</v>
      </c>
      <c r="CB74" s="263" t="n">
        <v>7</v>
      </c>
    </row>
    <row collapsed="false" customFormat="false" customHeight="false" hidden="false" ht="12.75" outlineLevel="0" r="75">
      <c r="A75" s="264" t="n">
        <v>46</v>
      </c>
      <c r="B75" s="265" t="s">
        <v>261</v>
      </c>
      <c r="C75" s="266" t="s">
        <v>262</v>
      </c>
      <c r="D75" s="267" t="s">
        <v>155</v>
      </c>
      <c r="E75" s="268" t="n">
        <v>92.6073</v>
      </c>
      <c r="F75" s="268" t="n">
        <v>0</v>
      </c>
      <c r="G75" s="269" t="n">
        <f aca="false">E75*F75</f>
        <v>0</v>
      </c>
      <c r="H75" s="270" t="n">
        <v>0.0126</v>
      </c>
      <c r="I75" s="271" t="n">
        <f aca="false">E75*H75</f>
        <v>1.16685198</v>
      </c>
      <c r="J75" s="270"/>
      <c r="K75" s="271" t="n">
        <f aca="false">E75*J75</f>
        <v>0</v>
      </c>
      <c r="O75" s="263" t="n">
        <v>2</v>
      </c>
      <c r="AA75" s="236" t="n">
        <v>3</v>
      </c>
      <c r="AB75" s="236" t="n">
        <v>7</v>
      </c>
      <c r="AC75" s="236" t="n">
        <v>597813663</v>
      </c>
      <c r="AZ75" s="236" t="n">
        <v>2</v>
      </c>
      <c r="BA75" s="236" t="n">
        <f aca="false">IF(AZ75=1;G75;0)</f>
        <v>0</v>
      </c>
      <c r="BB75" s="236" t="n">
        <f aca="false">IF(AZ75=2;G75;0)</f>
        <v>0</v>
      </c>
      <c r="BC75" s="236" t="n">
        <f aca="false">IF(AZ75=3;G75;0)</f>
        <v>0</v>
      </c>
      <c r="BD75" s="236" t="n">
        <f aca="false">IF(AZ75=4;G75;0)</f>
        <v>0</v>
      </c>
      <c r="BE75" s="236" t="n">
        <f aca="false">IF(AZ75=5;G75;0)</f>
        <v>0</v>
      </c>
      <c r="CA75" s="263" t="n">
        <v>3</v>
      </c>
      <c r="CB75" s="263" t="n">
        <v>7</v>
      </c>
    </row>
    <row collapsed="false" customFormat="false" customHeight="false" hidden="false" ht="12.75" outlineLevel="0" r="76">
      <c r="A76" s="264" t="n">
        <v>47</v>
      </c>
      <c r="B76" s="265" t="s">
        <v>263</v>
      </c>
      <c r="C76" s="266" t="s">
        <v>264</v>
      </c>
      <c r="D76" s="267" t="s">
        <v>185</v>
      </c>
      <c r="E76" s="268" t="n">
        <v>1.62522938</v>
      </c>
      <c r="F76" s="268" t="n">
        <v>0</v>
      </c>
      <c r="G76" s="269" t="n">
        <f aca="false">E76*F76</f>
        <v>0</v>
      </c>
      <c r="H76" s="270" t="n">
        <v>0</v>
      </c>
      <c r="I76" s="271" t="n">
        <f aca="false">E76*H76</f>
        <v>0</v>
      </c>
      <c r="J76" s="270"/>
      <c r="K76" s="271" t="n">
        <f aca="false">E76*J76</f>
        <v>0</v>
      </c>
      <c r="O76" s="263" t="n">
        <v>2</v>
      </c>
      <c r="AA76" s="236" t="n">
        <v>7</v>
      </c>
      <c r="AB76" s="236" t="n">
        <v>1001</v>
      </c>
      <c r="AC76" s="236" t="n">
        <v>5</v>
      </c>
      <c r="AZ76" s="236" t="n">
        <v>2</v>
      </c>
      <c r="BA76" s="236" t="n">
        <f aca="false">IF(AZ76=1;G76;0)</f>
        <v>0</v>
      </c>
      <c r="BB76" s="236" t="n">
        <f aca="false">IF(AZ76=2;G76;0)</f>
        <v>0</v>
      </c>
      <c r="BC76" s="236" t="n">
        <f aca="false">IF(AZ76=3;G76;0)</f>
        <v>0</v>
      </c>
      <c r="BD76" s="236" t="n">
        <f aca="false">IF(AZ76=4;G76;0)</f>
        <v>0</v>
      </c>
      <c r="BE76" s="236" t="n">
        <f aca="false">IF(AZ76=5;G76;0)</f>
        <v>0</v>
      </c>
      <c r="CA76" s="263" t="n">
        <v>7</v>
      </c>
      <c r="CB76" s="263" t="n">
        <v>1001</v>
      </c>
    </row>
    <row collapsed="false" customFormat="false" customHeight="false" hidden="false" ht="12.75" outlineLevel="0" r="77">
      <c r="A77" s="272"/>
      <c r="B77" s="273" t="s">
        <v>164</v>
      </c>
      <c r="C77" s="274" t="s">
        <v>265</v>
      </c>
      <c r="D77" s="275"/>
      <c r="E77" s="276"/>
      <c r="F77" s="277"/>
      <c r="G77" s="278" t="n">
        <f aca="false">SUM(G68:G76)</f>
        <v>0</v>
      </c>
      <c r="H77" s="279"/>
      <c r="I77" s="280" t="n">
        <f aca="false">SUM(I68:I76)</f>
        <v>1.62522938</v>
      </c>
      <c r="J77" s="279"/>
      <c r="K77" s="280" t="n">
        <f aca="false">SUM(K68:K76)</f>
        <v>0</v>
      </c>
      <c r="O77" s="263" t="n">
        <v>4</v>
      </c>
      <c r="BA77" s="281" t="n">
        <f aca="false">SUM(BA68:BA76)</f>
        <v>0</v>
      </c>
      <c r="BB77" s="281" t="n">
        <f aca="false">SUM(BB68:BB76)</f>
        <v>0</v>
      </c>
      <c r="BC77" s="281" t="n">
        <f aca="false">SUM(BC68:BC76)</f>
        <v>0</v>
      </c>
      <c r="BD77" s="281" t="n">
        <f aca="false">SUM(BD68:BD76)</f>
        <v>0</v>
      </c>
      <c r="BE77" s="281" t="n">
        <f aca="false">SUM(BE68:BE76)</f>
        <v>0</v>
      </c>
    </row>
    <row collapsed="false" customFormat="false" customHeight="false" hidden="false" ht="12.75" outlineLevel="0" r="78">
      <c r="A78" s="253" t="s">
        <v>152</v>
      </c>
      <c r="B78" s="254" t="s">
        <v>53</v>
      </c>
      <c r="C78" s="255" t="s">
        <v>54</v>
      </c>
      <c r="D78" s="256"/>
      <c r="E78" s="257"/>
      <c r="F78" s="257"/>
      <c r="G78" s="258"/>
      <c r="H78" s="259"/>
      <c r="I78" s="260"/>
      <c r="J78" s="261"/>
      <c r="K78" s="262"/>
      <c r="O78" s="263" t="n">
        <v>1</v>
      </c>
    </row>
    <row collapsed="false" customFormat="false" customHeight="false" hidden="false" ht="12.75" outlineLevel="0" r="79">
      <c r="A79" s="264" t="n">
        <v>48</v>
      </c>
      <c r="B79" s="265" t="s">
        <v>266</v>
      </c>
      <c r="C79" s="266" t="s">
        <v>267</v>
      </c>
      <c r="D79" s="267" t="s">
        <v>155</v>
      </c>
      <c r="E79" s="268" t="n">
        <v>89.5284</v>
      </c>
      <c r="F79" s="268" t="n">
        <v>0</v>
      </c>
      <c r="G79" s="269" t="n">
        <f aca="false">E79*F79</f>
        <v>0</v>
      </c>
      <c r="H79" s="270" t="n">
        <v>7E-005</v>
      </c>
      <c r="I79" s="271" t="n">
        <f aca="false">E79*H79</f>
        <v>0.006266988</v>
      </c>
      <c r="J79" s="270" t="n">
        <v>0</v>
      </c>
      <c r="K79" s="271" t="n">
        <f aca="false">E79*J79</f>
        <v>0</v>
      </c>
      <c r="O79" s="263" t="n">
        <v>2</v>
      </c>
      <c r="AA79" s="236" t="n">
        <v>1</v>
      </c>
      <c r="AB79" s="236" t="n">
        <v>7</v>
      </c>
      <c r="AC79" s="236" t="n">
        <v>7</v>
      </c>
      <c r="AZ79" s="236" t="n">
        <v>2</v>
      </c>
      <c r="BA79" s="236" t="n">
        <f aca="false">IF(AZ79=1,G79,0)</f>
        <v>0</v>
      </c>
      <c r="BB79" s="236" t="n">
        <f aca="false">IF(AZ79=2,G79,0)</f>
        <v>0</v>
      </c>
      <c r="BC79" s="236" t="n">
        <f aca="false">IF(AZ79=3,G79,0)</f>
        <v>0</v>
      </c>
      <c r="BD79" s="236" t="n">
        <f aca="false">IF(AZ79=4,G79,0)</f>
        <v>0</v>
      </c>
      <c r="BE79" s="236" t="n">
        <f aca="false">IF(AZ79=5,G79,0)</f>
        <v>0</v>
      </c>
      <c r="CA79" s="263" t="n">
        <v>1</v>
      </c>
      <c r="CB79" s="263" t="n">
        <v>7</v>
      </c>
    </row>
    <row collapsed="false" customFormat="false" customHeight="false" hidden="false" ht="12.75" outlineLevel="0" r="80">
      <c r="A80" s="264" t="n">
        <v>49</v>
      </c>
      <c r="B80" s="265" t="s">
        <v>268</v>
      </c>
      <c r="C80" s="266" t="s">
        <v>269</v>
      </c>
      <c r="D80" s="267" t="s">
        <v>155</v>
      </c>
      <c r="E80" s="268" t="n">
        <v>89.5284</v>
      </c>
      <c r="F80" s="268" t="n">
        <v>0</v>
      </c>
      <c r="G80" s="269" t="n">
        <f aca="false">E80*F80</f>
        <v>0</v>
      </c>
      <c r="H80" s="270" t="n">
        <v>0.00015</v>
      </c>
      <c r="I80" s="271" t="n">
        <f aca="false">E80*H80</f>
        <v>0.01342926</v>
      </c>
      <c r="J80" s="270" t="n">
        <v>0</v>
      </c>
      <c r="K80" s="271" t="n">
        <f aca="false">E80*J80</f>
        <v>0</v>
      </c>
      <c r="O80" s="263" t="n">
        <v>2</v>
      </c>
      <c r="AA80" s="236" t="n">
        <v>1</v>
      </c>
      <c r="AB80" s="236" t="n">
        <v>7</v>
      </c>
      <c r="AC80" s="236" t="n">
        <v>7</v>
      </c>
      <c r="AZ80" s="236" t="n">
        <v>2</v>
      </c>
      <c r="BA80" s="236" t="n">
        <f aca="false">IF(AZ80=1,G80,0)</f>
        <v>0</v>
      </c>
      <c r="BB80" s="236" t="n">
        <f aca="false">IF(AZ80=2,G80,0)</f>
        <v>0</v>
      </c>
      <c r="BC80" s="236" t="n">
        <f aca="false">IF(AZ80=3,G80,0)</f>
        <v>0</v>
      </c>
      <c r="BD80" s="236" t="n">
        <f aca="false">IF(AZ80=4,G80,0)</f>
        <v>0</v>
      </c>
      <c r="BE80" s="236" t="n">
        <f aca="false">IF(AZ80=5,G80,0)</f>
        <v>0</v>
      </c>
      <c r="CA80" s="263" t="n">
        <v>1</v>
      </c>
      <c r="CB80" s="263" t="n">
        <v>7</v>
      </c>
    </row>
    <row collapsed="false" customFormat="false" customHeight="false" hidden="false" ht="12.75" outlineLevel="0" r="81">
      <c r="A81" s="272"/>
      <c r="B81" s="273" t="s">
        <v>164</v>
      </c>
      <c r="C81" s="274" t="s">
        <v>270</v>
      </c>
      <c r="D81" s="275"/>
      <c r="E81" s="276"/>
      <c r="F81" s="277"/>
      <c r="G81" s="278" t="n">
        <f aca="false">SUM(G78:G80)</f>
        <v>0</v>
      </c>
      <c r="H81" s="279"/>
      <c r="I81" s="280" t="n">
        <f aca="false">SUM(I78:I80)</f>
        <v>0.019696248</v>
      </c>
      <c r="J81" s="279"/>
      <c r="K81" s="280" t="n">
        <f aca="false">SUM(K78:K80)</f>
        <v>0</v>
      </c>
      <c r="O81" s="263" t="n">
        <v>4</v>
      </c>
      <c r="BA81" s="281" t="n">
        <f aca="false">SUM(BA78:BA80)</f>
        <v>0</v>
      </c>
      <c r="BB81" s="281" t="n">
        <f aca="false">SUM(BB78:BB80)</f>
        <v>0</v>
      </c>
      <c r="BC81" s="281" t="n">
        <f aca="false">SUM(BC78:BC80)</f>
        <v>0</v>
      </c>
      <c r="BD81" s="281" t="n">
        <f aca="false">SUM(BD78:BD80)</f>
        <v>0</v>
      </c>
      <c r="BE81" s="281" t="n">
        <f aca="false">SUM(BE78:BE80)</f>
        <v>0</v>
      </c>
    </row>
    <row collapsed="false" customFormat="false" customHeight="false" hidden="false" ht="12.75" outlineLevel="0" r="82">
      <c r="A82" s="253" t="s">
        <v>152</v>
      </c>
      <c r="B82" s="254" t="s">
        <v>65</v>
      </c>
      <c r="C82" s="255" t="s">
        <v>66</v>
      </c>
      <c r="D82" s="256"/>
      <c r="E82" s="257"/>
      <c r="F82" s="257"/>
      <c r="G82" s="258"/>
      <c r="H82" s="259"/>
      <c r="I82" s="260"/>
      <c r="J82" s="261"/>
      <c r="K82" s="262"/>
      <c r="O82" s="263" t="n">
        <v>1</v>
      </c>
    </row>
    <row collapsed="false" customFormat="false" customHeight="false" hidden="false" ht="12.75" outlineLevel="0" r="83">
      <c r="A83" s="264" t="n">
        <v>50</v>
      </c>
      <c r="B83" s="265" t="s">
        <v>224</v>
      </c>
      <c r="C83" s="266" t="s">
        <v>271</v>
      </c>
      <c r="D83" s="267" t="s">
        <v>226</v>
      </c>
      <c r="E83" s="268" t="n">
        <v>6</v>
      </c>
      <c r="F83" s="268" t="n">
        <v>0</v>
      </c>
      <c r="G83" s="269" t="n">
        <f aca="false">E83*F83</f>
        <v>0</v>
      </c>
      <c r="H83" s="270" t="n">
        <v>0</v>
      </c>
      <c r="I83" s="271" t="n">
        <f aca="false">E83*H83</f>
        <v>0</v>
      </c>
      <c r="J83" s="270"/>
      <c r="K83" s="271" t="n">
        <f aca="false">E83*J83</f>
        <v>0</v>
      </c>
      <c r="O83" s="263" t="n">
        <v>2</v>
      </c>
      <c r="AA83" s="236" t="n">
        <v>12</v>
      </c>
      <c r="AB83" s="236" t="n">
        <v>0</v>
      </c>
      <c r="AC83" s="236" t="n">
        <v>49</v>
      </c>
      <c r="AZ83" s="236" t="n">
        <v>4</v>
      </c>
      <c r="BA83" s="236" t="n">
        <f aca="false">IF(AZ83=1,G83,0)</f>
        <v>0</v>
      </c>
      <c r="BB83" s="236" t="n">
        <f aca="false">IF(AZ83=2,G83,0)</f>
        <v>0</v>
      </c>
      <c r="BC83" s="236" t="n">
        <f aca="false">IF(AZ83=3,G83,0)</f>
        <v>0</v>
      </c>
      <c r="BD83" s="236" t="n">
        <f aca="false">IF(AZ83=4,G83,0)</f>
        <v>0</v>
      </c>
      <c r="BE83" s="236" t="n">
        <f aca="false">IF(AZ83=5,G83,0)</f>
        <v>0</v>
      </c>
      <c r="CA83" s="263" t="n">
        <v>12</v>
      </c>
      <c r="CB83" s="263" t="n">
        <v>0</v>
      </c>
    </row>
    <row collapsed="false" customFormat="false" customHeight="false" hidden="false" ht="12.75" outlineLevel="0" r="84">
      <c r="A84" s="264" t="n">
        <v>51</v>
      </c>
      <c r="B84" s="265" t="s">
        <v>224</v>
      </c>
      <c r="C84" s="266" t="s">
        <v>272</v>
      </c>
      <c r="D84" s="267" t="s">
        <v>226</v>
      </c>
      <c r="E84" s="268" t="n">
        <v>6</v>
      </c>
      <c r="F84" s="268" t="n">
        <v>0</v>
      </c>
      <c r="G84" s="269" t="n">
        <f aca="false">E84*F84</f>
        <v>0</v>
      </c>
      <c r="H84" s="270" t="n">
        <v>0</v>
      </c>
      <c r="I84" s="271" t="n">
        <f aca="false">E84*H84</f>
        <v>0</v>
      </c>
      <c r="J84" s="270"/>
      <c r="K84" s="271" t="n">
        <f aca="false">E84*J84</f>
        <v>0</v>
      </c>
      <c r="O84" s="263" t="n">
        <v>2</v>
      </c>
      <c r="AA84" s="236" t="n">
        <v>12</v>
      </c>
      <c r="AB84" s="236" t="n">
        <v>0</v>
      </c>
      <c r="AC84" s="236" t="n">
        <v>50</v>
      </c>
      <c r="AZ84" s="236" t="n">
        <v>4</v>
      </c>
      <c r="BA84" s="236" t="n">
        <f aca="false">IF(AZ84=1,G84,0)</f>
        <v>0</v>
      </c>
      <c r="BB84" s="236" t="n">
        <f aca="false">IF(AZ84=2,G84,0)</f>
        <v>0</v>
      </c>
      <c r="BC84" s="236" t="n">
        <f aca="false">IF(AZ84=3,G84,0)</f>
        <v>0</v>
      </c>
      <c r="BD84" s="236" t="n">
        <f aca="false">IF(AZ84=4,G84,0)</f>
        <v>0</v>
      </c>
      <c r="BE84" s="236" t="n">
        <f aca="false">IF(AZ84=5,G84,0)</f>
        <v>0</v>
      </c>
      <c r="CA84" s="263" t="n">
        <v>12</v>
      </c>
      <c r="CB84" s="263" t="n">
        <v>0</v>
      </c>
    </row>
    <row collapsed="false" customFormat="false" customHeight="false" hidden="false" ht="12.75" outlineLevel="0" r="85">
      <c r="A85" s="272"/>
      <c r="B85" s="273" t="s">
        <v>164</v>
      </c>
      <c r="C85" s="274" t="s">
        <v>273</v>
      </c>
      <c r="D85" s="275"/>
      <c r="E85" s="276"/>
      <c r="F85" s="277"/>
      <c r="G85" s="278" t="n">
        <f aca="false">SUM(G82:G84)</f>
        <v>0</v>
      </c>
      <c r="H85" s="279"/>
      <c r="I85" s="280" t="n">
        <f aca="false">SUM(I82:I84)</f>
        <v>0</v>
      </c>
      <c r="J85" s="279"/>
      <c r="K85" s="280" t="n">
        <f aca="false">SUM(K82:K84)</f>
        <v>0</v>
      </c>
      <c r="O85" s="263" t="n">
        <v>4</v>
      </c>
      <c r="BA85" s="281" t="n">
        <f aca="false">SUM(BA82:BA84)</f>
        <v>0</v>
      </c>
      <c r="BB85" s="281" t="n">
        <f aca="false">SUM(BB82:BB84)</f>
        <v>0</v>
      </c>
      <c r="BC85" s="281" t="n">
        <f aca="false">SUM(BC82:BC84)</f>
        <v>0</v>
      </c>
      <c r="BD85" s="281" t="n">
        <f aca="false">SUM(BD82:BD84)</f>
        <v>0</v>
      </c>
      <c r="BE85" s="281" t="n">
        <f aca="false">SUM(BE82:BE84)</f>
        <v>0</v>
      </c>
    </row>
    <row collapsed="false" customFormat="false" customHeight="false" hidden="false" ht="12.75" outlineLevel="0" r="86">
      <c r="A86" s="253" t="s">
        <v>152</v>
      </c>
      <c r="B86" s="254" t="s">
        <v>67</v>
      </c>
      <c r="C86" s="255" t="s">
        <v>68</v>
      </c>
      <c r="D86" s="256"/>
      <c r="E86" s="257"/>
      <c r="F86" s="257"/>
      <c r="G86" s="258"/>
      <c r="H86" s="259"/>
      <c r="I86" s="260"/>
      <c r="J86" s="261"/>
      <c r="K86" s="262"/>
      <c r="O86" s="263" t="n">
        <v>1</v>
      </c>
    </row>
    <row collapsed="false" customFormat="false" customHeight="false" hidden="false" ht="12.75" outlineLevel="0" r="87">
      <c r="A87" s="264" t="n">
        <v>52</v>
      </c>
      <c r="B87" s="265" t="s">
        <v>224</v>
      </c>
      <c r="C87" s="266" t="s">
        <v>274</v>
      </c>
      <c r="D87" s="267" t="s">
        <v>226</v>
      </c>
      <c r="E87" s="268" t="n">
        <v>2</v>
      </c>
      <c r="F87" s="268" t="n">
        <v>0</v>
      </c>
      <c r="G87" s="269" t="n">
        <f aca="false">E87*F87</f>
        <v>0</v>
      </c>
      <c r="H87" s="270" t="n">
        <v>0</v>
      </c>
      <c r="I87" s="271" t="n">
        <f aca="false">E87*H87</f>
        <v>0</v>
      </c>
      <c r="J87" s="270"/>
      <c r="K87" s="271" t="n">
        <f aca="false">E87*J87</f>
        <v>0</v>
      </c>
      <c r="O87" s="263" t="n">
        <v>2</v>
      </c>
      <c r="AA87" s="236" t="n">
        <v>12</v>
      </c>
      <c r="AB87" s="236" t="n">
        <v>0</v>
      </c>
      <c r="AC87" s="236" t="n">
        <v>43</v>
      </c>
      <c r="AZ87" s="236" t="n">
        <v>4</v>
      </c>
      <c r="BA87" s="236" t="n">
        <f aca="false">IF(AZ87=1,G87,0)</f>
        <v>0</v>
      </c>
      <c r="BB87" s="236" t="n">
        <f aca="false">IF(AZ87=2,G87,0)</f>
        <v>0</v>
      </c>
      <c r="BC87" s="236" t="n">
        <f aca="false">IF(AZ87=3,G87,0)</f>
        <v>0</v>
      </c>
      <c r="BD87" s="236" t="n">
        <f aca="false">IF(AZ87=4,G87,0)</f>
        <v>0</v>
      </c>
      <c r="BE87" s="236" t="n">
        <f aca="false">IF(AZ87=5,G87,0)</f>
        <v>0</v>
      </c>
      <c r="CA87" s="263" t="n">
        <v>12</v>
      </c>
      <c r="CB87" s="263" t="n">
        <v>0</v>
      </c>
    </row>
    <row collapsed="false" customFormat="false" customHeight="false" hidden="false" ht="12.75" outlineLevel="0" r="88">
      <c r="A88" s="272"/>
      <c r="B88" s="273" t="s">
        <v>164</v>
      </c>
      <c r="C88" s="274" t="s">
        <v>275</v>
      </c>
      <c r="D88" s="275"/>
      <c r="E88" s="276"/>
      <c r="F88" s="277"/>
      <c r="G88" s="278" t="n">
        <f aca="false">SUM(G86:G87)</f>
        <v>0</v>
      </c>
      <c r="H88" s="279"/>
      <c r="I88" s="280" t="n">
        <f aca="false">SUM(I86:I87)</f>
        <v>0</v>
      </c>
      <c r="J88" s="279"/>
      <c r="K88" s="280" t="n">
        <f aca="false">SUM(K86:K87)</f>
        <v>0</v>
      </c>
      <c r="O88" s="263" t="n">
        <v>4</v>
      </c>
      <c r="BA88" s="281" t="n">
        <f aca="false">SUM(BA86:BA87)</f>
        <v>0</v>
      </c>
      <c r="BB88" s="281" t="n">
        <f aca="false">SUM(BB86:BB87)</f>
        <v>0</v>
      </c>
      <c r="BC88" s="281" t="n">
        <f aca="false">SUM(BC86:BC87)</f>
        <v>0</v>
      </c>
      <c r="BD88" s="281" t="n">
        <f aca="false">SUM(BD86:BD87)</f>
        <v>0</v>
      </c>
      <c r="BE88" s="281" t="n">
        <f aca="false">SUM(BE86:BE87)</f>
        <v>0</v>
      </c>
    </row>
    <row collapsed="false" customFormat="false" customHeight="false" hidden="false" ht="12.75" outlineLevel="0" r="89">
      <c r="A89" s="253" t="s">
        <v>152</v>
      </c>
      <c r="B89" s="254" t="s">
        <v>63</v>
      </c>
      <c r="C89" s="255" t="s">
        <v>64</v>
      </c>
      <c r="D89" s="256"/>
      <c r="E89" s="257"/>
      <c r="F89" s="257"/>
      <c r="G89" s="258"/>
      <c r="H89" s="259"/>
      <c r="I89" s="260"/>
      <c r="J89" s="261"/>
      <c r="K89" s="262"/>
      <c r="O89" s="263" t="n">
        <v>1</v>
      </c>
    </row>
    <row collapsed="false" customFormat="false" customHeight="false" hidden="false" ht="12.75" outlineLevel="0" r="90">
      <c r="A90" s="264" t="n">
        <v>53</v>
      </c>
      <c r="B90" s="265" t="s">
        <v>276</v>
      </c>
      <c r="C90" s="266" t="s">
        <v>277</v>
      </c>
      <c r="D90" s="267" t="s">
        <v>185</v>
      </c>
      <c r="E90" s="268" t="n">
        <v>10.12693</v>
      </c>
      <c r="F90" s="268" t="n">
        <v>0</v>
      </c>
      <c r="G90" s="269" t="n">
        <f aca="false">E90*F90</f>
        <v>0</v>
      </c>
      <c r="H90" s="270" t="n">
        <v>0</v>
      </c>
      <c r="I90" s="271" t="n">
        <f aca="false">E90*H90</f>
        <v>0</v>
      </c>
      <c r="J90" s="270"/>
      <c r="K90" s="271" t="n">
        <f aca="false">E90*J90</f>
        <v>0</v>
      </c>
      <c r="O90" s="263" t="n">
        <v>2</v>
      </c>
      <c r="AA90" s="236" t="n">
        <v>8</v>
      </c>
      <c r="AB90" s="236" t="n">
        <v>0</v>
      </c>
      <c r="AC90" s="236" t="n">
        <v>3</v>
      </c>
      <c r="AZ90" s="236" t="n">
        <v>1</v>
      </c>
      <c r="BA90" s="236" t="n">
        <f aca="false">IF(AZ90=1;G90;0)</f>
        <v>0</v>
      </c>
      <c r="BB90" s="236" t="n">
        <f aca="false">IF(AZ90=2;G90;0)</f>
        <v>0</v>
      </c>
      <c r="BC90" s="236" t="n">
        <f aca="false">IF(AZ90=3;G90;0)</f>
        <v>0</v>
      </c>
      <c r="BD90" s="236" t="n">
        <f aca="false">IF(AZ90=4;G90;0)</f>
        <v>0</v>
      </c>
      <c r="BE90" s="236" t="n">
        <f aca="false">IF(AZ90=5;G90;0)</f>
        <v>0</v>
      </c>
      <c r="CA90" s="263" t="n">
        <v>8</v>
      </c>
      <c r="CB90" s="263" t="n">
        <v>0</v>
      </c>
    </row>
    <row collapsed="false" customFormat="false" customHeight="false" hidden="false" ht="12.75" outlineLevel="0" r="91">
      <c r="A91" s="264" t="n">
        <v>54</v>
      </c>
      <c r="B91" s="265" t="s">
        <v>278</v>
      </c>
      <c r="C91" s="266" t="s">
        <v>279</v>
      </c>
      <c r="D91" s="267" t="s">
        <v>185</v>
      </c>
      <c r="E91" s="268" t="n">
        <v>40.50772</v>
      </c>
      <c r="F91" s="268" t="n">
        <v>0</v>
      </c>
      <c r="G91" s="269" t="n">
        <f aca="false">E91*F91</f>
        <v>0</v>
      </c>
      <c r="H91" s="270" t="n">
        <v>0</v>
      </c>
      <c r="I91" s="271" t="n">
        <f aca="false">E91*H91</f>
        <v>0</v>
      </c>
      <c r="J91" s="270"/>
      <c r="K91" s="271" t="n">
        <f aca="false">E91*J91</f>
        <v>0</v>
      </c>
      <c r="O91" s="263" t="n">
        <v>2</v>
      </c>
      <c r="AA91" s="236" t="n">
        <v>8</v>
      </c>
      <c r="AB91" s="236" t="n">
        <v>0</v>
      </c>
      <c r="AC91" s="236" t="n">
        <v>3</v>
      </c>
      <c r="AZ91" s="236" t="n">
        <v>1</v>
      </c>
      <c r="BA91" s="236" t="n">
        <f aca="false">IF(AZ91=1;G91;0)</f>
        <v>0</v>
      </c>
      <c r="BB91" s="236" t="n">
        <f aca="false">IF(AZ91=2;G91;0)</f>
        <v>0</v>
      </c>
      <c r="BC91" s="236" t="n">
        <f aca="false">IF(AZ91=3;G91;0)</f>
        <v>0</v>
      </c>
      <c r="BD91" s="236" t="n">
        <f aca="false">IF(AZ91=4;G91;0)</f>
        <v>0</v>
      </c>
      <c r="BE91" s="236" t="n">
        <f aca="false">IF(AZ91=5;G91;0)</f>
        <v>0</v>
      </c>
      <c r="CA91" s="263" t="n">
        <v>8</v>
      </c>
      <c r="CB91" s="263" t="n">
        <v>0</v>
      </c>
    </row>
    <row collapsed="false" customFormat="false" customHeight="false" hidden="false" ht="12.75" outlineLevel="0" r="92">
      <c r="A92" s="264" t="n">
        <v>55</v>
      </c>
      <c r="B92" s="265" t="s">
        <v>280</v>
      </c>
      <c r="C92" s="266" t="s">
        <v>281</v>
      </c>
      <c r="D92" s="267" t="s">
        <v>185</v>
      </c>
      <c r="E92" s="268" t="n">
        <v>10.12693</v>
      </c>
      <c r="F92" s="268" t="n">
        <v>0</v>
      </c>
      <c r="G92" s="269" t="n">
        <f aca="false">E92*F92</f>
        <v>0</v>
      </c>
      <c r="H92" s="270" t="n">
        <v>0</v>
      </c>
      <c r="I92" s="271" t="n">
        <f aca="false">E92*H92</f>
        <v>0</v>
      </c>
      <c r="J92" s="270"/>
      <c r="K92" s="271" t="n">
        <f aca="false">E92*J92</f>
        <v>0</v>
      </c>
      <c r="O92" s="263" t="n">
        <v>2</v>
      </c>
      <c r="AA92" s="236" t="n">
        <v>8</v>
      </c>
      <c r="AB92" s="236" t="n">
        <v>0</v>
      </c>
      <c r="AC92" s="236" t="n">
        <v>3</v>
      </c>
      <c r="AZ92" s="236" t="n">
        <v>1</v>
      </c>
      <c r="BA92" s="236" t="n">
        <f aca="false">IF(AZ92=1;G92;0)</f>
        <v>0</v>
      </c>
      <c r="BB92" s="236" t="n">
        <f aca="false">IF(AZ92=2;G92;0)</f>
        <v>0</v>
      </c>
      <c r="BC92" s="236" t="n">
        <f aca="false">IF(AZ92=3;G92;0)</f>
        <v>0</v>
      </c>
      <c r="BD92" s="236" t="n">
        <f aca="false">IF(AZ92=4;G92;0)</f>
        <v>0</v>
      </c>
      <c r="BE92" s="236" t="n">
        <f aca="false">IF(AZ92=5;G92;0)</f>
        <v>0</v>
      </c>
      <c r="CA92" s="263" t="n">
        <v>8</v>
      </c>
      <c r="CB92" s="263" t="n">
        <v>0</v>
      </c>
    </row>
    <row collapsed="false" customFormat="false" customHeight="false" hidden="false" ht="12.75" outlineLevel="0" r="93">
      <c r="A93" s="264" t="n">
        <v>56</v>
      </c>
      <c r="B93" s="265" t="s">
        <v>282</v>
      </c>
      <c r="C93" s="266" t="s">
        <v>283</v>
      </c>
      <c r="D93" s="267" t="s">
        <v>185</v>
      </c>
      <c r="E93" s="268" t="n">
        <v>10.12693</v>
      </c>
      <c r="F93" s="268" t="n">
        <v>0</v>
      </c>
      <c r="G93" s="269" t="n">
        <f aca="false">E93*F93</f>
        <v>0</v>
      </c>
      <c r="H93" s="270" t="n">
        <v>0</v>
      </c>
      <c r="I93" s="271" t="n">
        <f aca="false">E93*H93</f>
        <v>0</v>
      </c>
      <c r="J93" s="270"/>
      <c r="K93" s="271" t="n">
        <f aca="false">E93*J93</f>
        <v>0</v>
      </c>
      <c r="O93" s="263" t="n">
        <v>2</v>
      </c>
      <c r="AA93" s="236" t="n">
        <v>8</v>
      </c>
      <c r="AB93" s="236" t="n">
        <v>0</v>
      </c>
      <c r="AC93" s="236" t="n">
        <v>3</v>
      </c>
      <c r="AZ93" s="236" t="n">
        <v>1</v>
      </c>
      <c r="BA93" s="236" t="n">
        <f aca="false">IF(AZ93=1;G93;0)</f>
        <v>0</v>
      </c>
      <c r="BB93" s="236" t="n">
        <f aca="false">IF(AZ93=2;G93;0)</f>
        <v>0</v>
      </c>
      <c r="BC93" s="236" t="n">
        <f aca="false">IF(AZ93=3;G93;0)</f>
        <v>0</v>
      </c>
      <c r="BD93" s="236" t="n">
        <f aca="false">IF(AZ93=4;G93;0)</f>
        <v>0</v>
      </c>
      <c r="BE93" s="236" t="n">
        <f aca="false">IF(AZ93=5;G93;0)</f>
        <v>0</v>
      </c>
      <c r="CA93" s="263" t="n">
        <v>8</v>
      </c>
      <c r="CB93" s="263" t="n">
        <v>0</v>
      </c>
    </row>
    <row collapsed="false" customFormat="false" customHeight="false" hidden="false" ht="12.75" outlineLevel="0" r="94">
      <c r="A94" s="264" t="n">
        <v>57</v>
      </c>
      <c r="B94" s="265" t="s">
        <v>284</v>
      </c>
      <c r="C94" s="266" t="s">
        <v>285</v>
      </c>
      <c r="D94" s="267" t="s">
        <v>185</v>
      </c>
      <c r="E94" s="268" t="n">
        <v>10.12693</v>
      </c>
      <c r="F94" s="268" t="n">
        <v>0</v>
      </c>
      <c r="G94" s="269" t="n">
        <f aca="false">E94*F94</f>
        <v>0</v>
      </c>
      <c r="H94" s="270" t="n">
        <v>0</v>
      </c>
      <c r="I94" s="271" t="n">
        <f aca="false">E94*H94</f>
        <v>0</v>
      </c>
      <c r="J94" s="270"/>
      <c r="K94" s="271" t="n">
        <f aca="false">E94*J94</f>
        <v>0</v>
      </c>
      <c r="O94" s="263" t="n">
        <v>2</v>
      </c>
      <c r="AA94" s="236" t="n">
        <v>8</v>
      </c>
      <c r="AB94" s="236" t="n">
        <v>0</v>
      </c>
      <c r="AC94" s="236" t="n">
        <v>3</v>
      </c>
      <c r="AZ94" s="236" t="n">
        <v>1</v>
      </c>
      <c r="BA94" s="236" t="n">
        <f aca="false">IF(AZ94=1;G94;0)</f>
        <v>0</v>
      </c>
      <c r="BB94" s="236" t="n">
        <f aca="false">IF(AZ94=2;G94;0)</f>
        <v>0</v>
      </c>
      <c r="BC94" s="236" t="n">
        <f aca="false">IF(AZ94=3;G94;0)</f>
        <v>0</v>
      </c>
      <c r="BD94" s="236" t="n">
        <f aca="false">IF(AZ94=4;G94;0)</f>
        <v>0</v>
      </c>
      <c r="BE94" s="236" t="n">
        <f aca="false">IF(AZ94=5;G94;0)</f>
        <v>0</v>
      </c>
      <c r="CA94" s="263" t="n">
        <v>8</v>
      </c>
      <c r="CB94" s="263" t="n">
        <v>0</v>
      </c>
    </row>
    <row collapsed="false" customFormat="false" customHeight="false" hidden="false" ht="12.75" outlineLevel="0" r="95">
      <c r="A95" s="264" t="n">
        <v>58</v>
      </c>
      <c r="B95" s="265" t="s">
        <v>286</v>
      </c>
      <c r="C95" s="266" t="s">
        <v>287</v>
      </c>
      <c r="D95" s="267" t="s">
        <v>185</v>
      </c>
      <c r="E95" s="268" t="n">
        <v>10.12693</v>
      </c>
      <c r="F95" s="268" t="n">
        <v>0</v>
      </c>
      <c r="G95" s="269" t="n">
        <f aca="false">E95*F95</f>
        <v>0</v>
      </c>
      <c r="H95" s="270" t="n">
        <v>0</v>
      </c>
      <c r="I95" s="271" t="n">
        <f aca="false">E95*H95</f>
        <v>0</v>
      </c>
      <c r="J95" s="270"/>
      <c r="K95" s="271" t="n">
        <f aca="false">E95*J95</f>
        <v>0</v>
      </c>
      <c r="O95" s="263" t="n">
        <v>2</v>
      </c>
      <c r="AA95" s="236" t="n">
        <v>8</v>
      </c>
      <c r="AB95" s="236" t="n">
        <v>0</v>
      </c>
      <c r="AC95" s="236" t="n">
        <v>3</v>
      </c>
      <c r="AZ95" s="236" t="n">
        <v>1</v>
      </c>
      <c r="BA95" s="236" t="n">
        <f aca="false">IF(AZ95=1;G95;0)</f>
        <v>0</v>
      </c>
      <c r="BB95" s="236" t="n">
        <f aca="false">IF(AZ95=2;G95;0)</f>
        <v>0</v>
      </c>
      <c r="BC95" s="236" t="n">
        <f aca="false">IF(AZ95=3;G95;0)</f>
        <v>0</v>
      </c>
      <c r="BD95" s="236" t="n">
        <f aca="false">IF(AZ95=4;G95;0)</f>
        <v>0</v>
      </c>
      <c r="BE95" s="236" t="n">
        <f aca="false">IF(AZ95=5;G95;0)</f>
        <v>0</v>
      </c>
      <c r="CA95" s="263" t="n">
        <v>8</v>
      </c>
      <c r="CB95" s="263" t="n">
        <v>0</v>
      </c>
    </row>
    <row collapsed="false" customFormat="false" customHeight="false" hidden="false" ht="12.75" outlineLevel="0" r="96">
      <c r="A96" s="272"/>
      <c r="B96" s="273" t="s">
        <v>164</v>
      </c>
      <c r="C96" s="274" t="s">
        <v>288</v>
      </c>
      <c r="D96" s="275"/>
      <c r="E96" s="276"/>
      <c r="F96" s="277"/>
      <c r="G96" s="278" t="n">
        <f aca="false">SUM(G89:G95)</f>
        <v>0</v>
      </c>
      <c r="H96" s="279"/>
      <c r="I96" s="280" t="n">
        <f aca="false">SUM(I89:I95)</f>
        <v>0</v>
      </c>
      <c r="J96" s="279"/>
      <c r="K96" s="280" t="n">
        <f aca="false">SUM(K89:K95)</f>
        <v>0</v>
      </c>
      <c r="O96" s="263" t="n">
        <v>4</v>
      </c>
      <c r="BA96" s="281" t="n">
        <f aca="false">SUM(BA89:BA95)</f>
        <v>0</v>
      </c>
      <c r="BB96" s="281" t="n">
        <f aca="false">SUM(BB89:BB95)</f>
        <v>0</v>
      </c>
      <c r="BC96" s="281" t="n">
        <f aca="false">SUM(BC89:BC95)</f>
        <v>0</v>
      </c>
      <c r="BD96" s="281" t="n">
        <f aca="false">SUM(BD89:BD95)</f>
        <v>0</v>
      </c>
      <c r="BE96" s="281" t="n">
        <f aca="false">SUM(BE89:BE95)</f>
        <v>0</v>
      </c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false" tabSelected="false" topLeftCell="A4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3.5714285714286"/>
    <col collapsed="false" hidden="false" max="6" min="6" style="0" width="16.5663265306122"/>
    <col collapsed="false" hidden="false" max="7" min="7" style="0" width="15.2908163265306"/>
    <col collapsed="false" hidden="false" max="1025" min="8" style="0" width="9.14285714285714"/>
  </cols>
  <sheetData>
    <row collapsed="false" customFormat="false" customHeight="true" hidden="false" ht="24.75" outlineLevel="0" r="1">
      <c r="A1" s="96" t="s">
        <v>79</v>
      </c>
      <c r="B1" s="96"/>
      <c r="C1" s="96"/>
      <c r="D1" s="96"/>
      <c r="E1" s="96"/>
      <c r="F1" s="96"/>
      <c r="G1" s="96"/>
    </row>
    <row collapsed="false" customFormat="false" customHeight="true" hidden="false" ht="12.75" outlineLevel="0" r="2">
      <c r="A2" s="97" t="s">
        <v>80</v>
      </c>
      <c r="B2" s="98"/>
      <c r="C2" s="99" t="s">
        <v>24</v>
      </c>
      <c r="D2" s="99" t="s">
        <v>27</v>
      </c>
      <c r="E2" s="100"/>
      <c r="F2" s="101" t="s">
        <v>81</v>
      </c>
      <c r="G2" s="102"/>
    </row>
    <row collapsed="false" customFormat="false" customHeight="true" hidden="true" ht="3" outlineLevel="0" r="3">
      <c r="A3" s="103"/>
      <c r="B3" s="104"/>
      <c r="C3" s="105"/>
      <c r="D3" s="105"/>
      <c r="E3" s="106"/>
      <c r="F3" s="107"/>
      <c r="G3" s="108"/>
    </row>
    <row collapsed="false" customFormat="false" customHeight="true" hidden="false" ht="12" outlineLevel="0" r="4">
      <c r="A4" s="109" t="s">
        <v>82</v>
      </c>
      <c r="B4" s="104"/>
      <c r="C4" s="105"/>
      <c r="D4" s="105"/>
      <c r="E4" s="106"/>
      <c r="F4" s="107" t="s">
        <v>83</v>
      </c>
      <c r="G4" s="110"/>
    </row>
    <row collapsed="false" customFormat="false" customHeight="true" hidden="false" ht="12.95" outlineLevel="0" r="5">
      <c r="A5" s="111" t="s">
        <v>26</v>
      </c>
      <c r="B5" s="112"/>
      <c r="C5" s="113" t="s">
        <v>27</v>
      </c>
      <c r="D5" s="114"/>
      <c r="E5" s="112"/>
      <c r="F5" s="107" t="s">
        <v>84</v>
      </c>
      <c r="G5" s="108"/>
    </row>
    <row collapsed="false" customFormat="false" customHeight="true" hidden="false" ht="12.95" outlineLevel="0" r="6">
      <c r="A6" s="109" t="s">
        <v>85</v>
      </c>
      <c r="B6" s="104"/>
      <c r="C6" s="105"/>
      <c r="D6" s="105"/>
      <c r="E6" s="106"/>
      <c r="F6" s="115" t="s">
        <v>86</v>
      </c>
      <c r="G6" s="116" t="n">
        <v>0</v>
      </c>
      <c r="O6" s="117"/>
    </row>
    <row collapsed="false" customFormat="false" customHeight="true" hidden="false" ht="12.95" outlineLevel="0" r="7">
      <c r="A7" s="118" t="s">
        <v>4</v>
      </c>
      <c r="B7" s="119"/>
      <c r="C7" s="120" t="s">
        <v>5</v>
      </c>
      <c r="D7" s="121"/>
      <c r="E7" s="121"/>
      <c r="F7" s="122" t="s">
        <v>87</v>
      </c>
      <c r="G7" s="116" t="n">
        <f aca="false">IF(G6=0,0,ROUND((F30+F32)/G6,1))</f>
        <v>0</v>
      </c>
    </row>
    <row collapsed="false" customFormat="false" customHeight="false" hidden="false" ht="12.75" outlineLevel="0" r="8">
      <c r="A8" s="123" t="s">
        <v>88</v>
      </c>
      <c r="B8" s="107"/>
      <c r="C8" s="124" t="s">
        <v>89</v>
      </c>
      <c r="D8" s="124"/>
      <c r="E8" s="124"/>
      <c r="F8" s="125" t="s">
        <v>90</v>
      </c>
      <c r="G8" s="126"/>
      <c r="H8" s="127"/>
      <c r="I8" s="128"/>
    </row>
    <row collapsed="false" customFormat="false" customHeight="false" hidden="false" ht="12.75" outlineLevel="0" r="9">
      <c r="A9" s="123" t="s">
        <v>91</v>
      </c>
      <c r="B9" s="107"/>
      <c r="C9" s="124"/>
      <c r="D9" s="124"/>
      <c r="E9" s="124"/>
      <c r="F9" s="107"/>
      <c r="G9" s="129"/>
      <c r="H9" s="130"/>
    </row>
    <row collapsed="false" customFormat="false" customHeight="false" hidden="false" ht="12.75" outlineLevel="0" r="10">
      <c r="A10" s="123" t="s">
        <v>92</v>
      </c>
      <c r="B10" s="107"/>
      <c r="C10" s="131" t="s">
        <v>7</v>
      </c>
      <c r="D10" s="131"/>
      <c r="E10" s="131"/>
      <c r="F10" s="132"/>
      <c r="G10" s="133"/>
      <c r="H10" s="134"/>
    </row>
    <row collapsed="false" customFormat="false" customHeight="true" hidden="false" ht="13.5" outlineLevel="0" r="11">
      <c r="A11" s="123" t="s">
        <v>93</v>
      </c>
      <c r="B11" s="107"/>
      <c r="C11" s="131" t="s">
        <v>11</v>
      </c>
      <c r="D11" s="131"/>
      <c r="E11" s="131"/>
      <c r="F11" s="135" t="s">
        <v>94</v>
      </c>
      <c r="G11" s="136"/>
      <c r="H11" s="130"/>
      <c r="BA11" s="137"/>
      <c r="BB11" s="137"/>
      <c r="BC11" s="137"/>
      <c r="BD11" s="137"/>
      <c r="BE11" s="137"/>
    </row>
    <row collapsed="false" customFormat="false" customHeight="true" hidden="false" ht="12.75" outlineLevel="0" r="12">
      <c r="A12" s="138" t="s">
        <v>95</v>
      </c>
      <c r="B12" s="104"/>
      <c r="C12" s="139"/>
      <c r="D12" s="139"/>
      <c r="E12" s="139"/>
      <c r="F12" s="140" t="s">
        <v>96</v>
      </c>
      <c r="G12" s="141"/>
      <c r="H12" s="130"/>
    </row>
    <row collapsed="false" customFormat="false" customHeight="true" hidden="false" ht="28.5" outlineLevel="0" r="13">
      <c r="A13" s="142" t="s">
        <v>97</v>
      </c>
      <c r="B13" s="142"/>
      <c r="C13" s="142"/>
      <c r="D13" s="142"/>
      <c r="E13" s="142"/>
      <c r="F13" s="142"/>
      <c r="G13" s="142"/>
      <c r="H13" s="130"/>
    </row>
    <row collapsed="false" customFormat="false" customHeight="true" hidden="false" ht="17.25" outlineLevel="0" r="14">
      <c r="A14" s="143" t="s">
        <v>98</v>
      </c>
      <c r="B14" s="144"/>
      <c r="C14" s="145"/>
      <c r="D14" s="146" t="s">
        <v>99</v>
      </c>
      <c r="E14" s="146"/>
      <c r="F14" s="146"/>
      <c r="G14" s="146"/>
    </row>
    <row collapsed="false" customFormat="false" customHeight="true" hidden="false" ht="15.95" outlineLevel="0" r="15">
      <c r="A15" s="147"/>
      <c r="B15" s="148" t="s">
        <v>100</v>
      </c>
      <c r="C15" s="149" t="n">
        <f aca="false">'02 01 Rek'!E22</f>
        <v>0</v>
      </c>
      <c r="D15" s="150" t="str">
        <f aca="false">'02 01 Rek'!A27</f>
        <v>Ztížené výrobní podmínky</v>
      </c>
      <c r="E15" s="151"/>
      <c r="F15" s="152"/>
      <c r="G15" s="149" t="n">
        <f aca="false">'02 01 Rek'!I27</f>
        <v>0</v>
      </c>
    </row>
    <row collapsed="false" customFormat="false" customHeight="true" hidden="false" ht="15.95" outlineLevel="0" r="16">
      <c r="A16" s="147" t="s">
        <v>101</v>
      </c>
      <c r="B16" s="148" t="s">
        <v>102</v>
      </c>
      <c r="C16" s="149" t="n">
        <f aca="false">'02 01 Rek'!F22</f>
        <v>0</v>
      </c>
      <c r="D16" s="103" t="str">
        <f aca="false">'02 01 Rek'!A28</f>
        <v>Oborová přirážka</v>
      </c>
      <c r="E16" s="153"/>
      <c r="F16" s="154"/>
      <c r="G16" s="149" t="n">
        <f aca="false">'02 01 Rek'!I28</f>
        <v>0</v>
      </c>
    </row>
    <row collapsed="false" customFormat="false" customHeight="true" hidden="false" ht="15.95" outlineLevel="0" r="17">
      <c r="A17" s="147" t="s">
        <v>103</v>
      </c>
      <c r="B17" s="148" t="s">
        <v>104</v>
      </c>
      <c r="C17" s="149" t="n">
        <f aca="false">'02 01 Rek'!H22</f>
        <v>0</v>
      </c>
      <c r="D17" s="103" t="str">
        <f aca="false">'02 01 Rek'!A29</f>
        <v>Přesun stavebních kapacit</v>
      </c>
      <c r="E17" s="153"/>
      <c r="F17" s="154"/>
      <c r="G17" s="149" t="n">
        <f aca="false">'02 01 Rek'!I29</f>
        <v>0</v>
      </c>
    </row>
    <row collapsed="false" customFormat="false" customHeight="true" hidden="false" ht="15.95" outlineLevel="0" r="18">
      <c r="A18" s="155" t="s">
        <v>105</v>
      </c>
      <c r="B18" s="156" t="s">
        <v>106</v>
      </c>
      <c r="C18" s="149" t="n">
        <f aca="false">'02 01 Rek'!G22</f>
        <v>0</v>
      </c>
      <c r="D18" s="103" t="str">
        <f aca="false">'02 01 Rek'!A30</f>
        <v>Mimostaveništní doprava</v>
      </c>
      <c r="E18" s="153"/>
      <c r="F18" s="154"/>
      <c r="G18" s="149" t="n">
        <f aca="false">'02 01 Rek'!I30</f>
        <v>0</v>
      </c>
    </row>
    <row collapsed="false" customFormat="false" customHeight="true" hidden="false" ht="15.95" outlineLevel="0" r="19">
      <c r="A19" s="157" t="s">
        <v>107</v>
      </c>
      <c r="B19" s="148"/>
      <c r="C19" s="149" t="n">
        <f aca="false">SUM(C15:C18)</f>
        <v>0</v>
      </c>
      <c r="D19" s="103" t="str">
        <f aca="false">'02 01 Rek'!A31</f>
        <v>Zařízení staveniště</v>
      </c>
      <c r="E19" s="153"/>
      <c r="F19" s="154"/>
      <c r="G19" s="149" t="n">
        <f aca="false">'02 01 Rek'!I31</f>
        <v>0</v>
      </c>
    </row>
    <row collapsed="false" customFormat="false" customHeight="true" hidden="false" ht="15.95" outlineLevel="0" r="20">
      <c r="A20" s="157"/>
      <c r="B20" s="148"/>
      <c r="C20" s="149"/>
      <c r="D20" s="103" t="str">
        <f aca="false">'02 01 Rek'!A32</f>
        <v>Provoz investora</v>
      </c>
      <c r="E20" s="153"/>
      <c r="F20" s="154"/>
      <c r="G20" s="149" t="n">
        <f aca="false">'02 01 Rek'!I32</f>
        <v>0</v>
      </c>
    </row>
    <row collapsed="false" customFormat="false" customHeight="true" hidden="false" ht="15.95" outlineLevel="0" r="21">
      <c r="A21" s="157" t="s">
        <v>36</v>
      </c>
      <c r="B21" s="148"/>
      <c r="C21" s="149" t="n">
        <f aca="false">'02 01 Rek'!I22</f>
        <v>0</v>
      </c>
      <c r="D21" s="103" t="str">
        <f aca="false">'02 01 Rek'!A33</f>
        <v>Kompletační činnost (IČD)</v>
      </c>
      <c r="E21" s="153"/>
      <c r="F21" s="154"/>
      <c r="G21" s="149" t="n">
        <f aca="false">'02 01 Rek'!I33</f>
        <v>0</v>
      </c>
    </row>
    <row collapsed="false" customFormat="false" customHeight="true" hidden="false" ht="15.95" outlineLevel="0" r="22">
      <c r="A22" s="158" t="s">
        <v>108</v>
      </c>
      <c r="B22" s="130"/>
      <c r="C22" s="149" t="n">
        <f aca="false">C19+C21</f>
        <v>0</v>
      </c>
      <c r="D22" s="103" t="s">
        <v>109</v>
      </c>
      <c r="E22" s="153"/>
      <c r="F22" s="154"/>
      <c r="G22" s="149" t="n">
        <f aca="false">G23-SUM(G15:G21)</f>
        <v>0</v>
      </c>
    </row>
    <row collapsed="false" customFormat="false" customHeight="true" hidden="false" ht="15.95" outlineLevel="0" r="23">
      <c r="A23" s="159" t="s">
        <v>110</v>
      </c>
      <c r="B23" s="159"/>
      <c r="C23" s="160" t="n">
        <f aca="false">C22+G23</f>
        <v>0</v>
      </c>
      <c r="D23" s="161" t="s">
        <v>111</v>
      </c>
      <c r="E23" s="162"/>
      <c r="F23" s="163"/>
      <c r="G23" s="149" t="n">
        <f aca="false">'02 01 Rek'!H35</f>
        <v>0</v>
      </c>
    </row>
    <row collapsed="false" customFormat="false" customHeight="false" hidden="false" ht="12.75" outlineLevel="0" r="24">
      <c r="A24" s="164" t="s">
        <v>112</v>
      </c>
      <c r="B24" s="165"/>
      <c r="C24" s="166"/>
      <c r="D24" s="165" t="s">
        <v>113</v>
      </c>
      <c r="E24" s="165"/>
      <c r="F24" s="167" t="s">
        <v>114</v>
      </c>
      <c r="G24" s="168"/>
    </row>
    <row collapsed="false" customFormat="false" customHeight="false" hidden="false" ht="12.75" outlineLevel="0" r="25">
      <c r="A25" s="158" t="s">
        <v>115</v>
      </c>
      <c r="B25" s="130"/>
      <c r="C25" s="169"/>
      <c r="D25" s="130" t="s">
        <v>115</v>
      </c>
      <c r="F25" s="170" t="s">
        <v>115</v>
      </c>
      <c r="G25" s="171"/>
    </row>
    <row collapsed="false" customFormat="false" customHeight="true" hidden="false" ht="37.5" outlineLevel="0" r="26">
      <c r="A26" s="158" t="s">
        <v>116</v>
      </c>
      <c r="B26" s="172"/>
      <c r="C26" s="169"/>
      <c r="D26" s="130" t="s">
        <v>116</v>
      </c>
      <c r="F26" s="170" t="s">
        <v>116</v>
      </c>
      <c r="G26" s="171"/>
    </row>
    <row collapsed="false" customFormat="false" customHeight="false" hidden="false" ht="12.75" outlineLevel="0" r="27">
      <c r="A27" s="158"/>
      <c r="B27" s="173"/>
      <c r="C27" s="169"/>
      <c r="D27" s="130"/>
      <c r="F27" s="170"/>
      <c r="G27" s="171"/>
    </row>
    <row collapsed="false" customFormat="false" customHeight="false" hidden="false" ht="12.75" outlineLevel="0" r="28">
      <c r="A28" s="158" t="s">
        <v>117</v>
      </c>
      <c r="B28" s="130"/>
      <c r="C28" s="169"/>
      <c r="D28" s="170" t="s">
        <v>118</v>
      </c>
      <c r="E28" s="169"/>
      <c r="F28" s="174" t="s">
        <v>118</v>
      </c>
      <c r="G28" s="171"/>
    </row>
    <row collapsed="false" customFormat="false" customHeight="true" hidden="false" ht="69" outlineLevel="0" r="29">
      <c r="A29" s="158"/>
      <c r="B29" s="130"/>
      <c r="C29" s="175"/>
      <c r="D29" s="176"/>
      <c r="E29" s="175"/>
      <c r="F29" s="130"/>
      <c r="G29" s="171"/>
    </row>
    <row collapsed="false" customFormat="false" customHeight="false" hidden="false" ht="12.75" outlineLevel="0" r="30">
      <c r="A30" s="177" t="s">
        <v>16</v>
      </c>
      <c r="B30" s="178"/>
      <c r="C30" s="179" t="n">
        <v>21</v>
      </c>
      <c r="D30" s="178" t="s">
        <v>119</v>
      </c>
      <c r="E30" s="180"/>
      <c r="F30" s="181" t="n">
        <f aca="false">C23-F32</f>
        <v>0</v>
      </c>
      <c r="G30" s="181"/>
    </row>
    <row collapsed="false" customFormat="false" customHeight="false" hidden="false" ht="12.75" outlineLevel="0" r="31">
      <c r="A31" s="177" t="s">
        <v>120</v>
      </c>
      <c r="B31" s="178"/>
      <c r="C31" s="179" t="n">
        <f aca="false">C30</f>
        <v>21</v>
      </c>
      <c r="D31" s="178" t="s">
        <v>121</v>
      </c>
      <c r="E31" s="180"/>
      <c r="F31" s="181" t="n">
        <f aca="false">ROUND(PRODUCT(F30,C31/100),0)</f>
        <v>0</v>
      </c>
      <c r="G31" s="181"/>
    </row>
    <row collapsed="false" customFormat="false" customHeight="false" hidden="false" ht="12.75" outlineLevel="0" r="32">
      <c r="A32" s="177" t="s">
        <v>16</v>
      </c>
      <c r="B32" s="178"/>
      <c r="C32" s="179" t="n">
        <v>0</v>
      </c>
      <c r="D32" s="178" t="s">
        <v>121</v>
      </c>
      <c r="E32" s="180"/>
      <c r="F32" s="181" t="n">
        <v>0</v>
      </c>
      <c r="G32" s="181"/>
    </row>
    <row collapsed="false" customFormat="false" customHeight="false" hidden="false" ht="12.75" outlineLevel="0" r="33">
      <c r="A33" s="177" t="s">
        <v>120</v>
      </c>
      <c r="B33" s="182"/>
      <c r="C33" s="183" t="n">
        <f aca="false">C32</f>
        <v>0</v>
      </c>
      <c r="D33" s="178" t="s">
        <v>121</v>
      </c>
      <c r="E33" s="154"/>
      <c r="F33" s="181" t="n">
        <f aca="false">ROUND(PRODUCT(F32,C33/100),0)</f>
        <v>0</v>
      </c>
      <c r="G33" s="181"/>
    </row>
    <row collapsed="false" customFormat="true" customHeight="true" hidden="false" ht="19.5" outlineLevel="0" r="34" s="188">
      <c r="A34" s="184" t="s">
        <v>122</v>
      </c>
      <c r="B34" s="185"/>
      <c r="C34" s="185"/>
      <c r="D34" s="185"/>
      <c r="E34" s="186"/>
      <c r="F34" s="187" t="n">
        <f aca="false">ROUND(SUM(F30:F33),0)</f>
        <v>0</v>
      </c>
      <c r="G34" s="187"/>
    </row>
    <row collapsed="false" customFormat="false" customHeight="false" hidden="false" ht="12.75" outlineLevel="0" r="36">
      <c r="A36" s="189" t="s">
        <v>123</v>
      </c>
      <c r="B36" s="189"/>
      <c r="C36" s="189"/>
      <c r="D36" s="189"/>
      <c r="E36" s="189"/>
      <c r="F36" s="189"/>
      <c r="G36" s="189"/>
      <c r="H36" s="1" t="s">
        <v>2</v>
      </c>
    </row>
    <row collapsed="false" customFormat="false" customHeight="true" hidden="false" ht="14.25" outlineLevel="0" r="37">
      <c r="A37" s="189"/>
      <c r="B37" s="190"/>
      <c r="C37" s="190"/>
      <c r="D37" s="190"/>
      <c r="E37" s="190"/>
      <c r="F37" s="190"/>
      <c r="G37" s="190"/>
      <c r="H37" s="1" t="s">
        <v>2</v>
      </c>
    </row>
    <row collapsed="false" customFormat="false" customHeight="true" hidden="false" ht="12.75" outlineLevel="0" r="38">
      <c r="A38" s="191"/>
      <c r="B38" s="190"/>
      <c r="C38" s="190"/>
      <c r="D38" s="190"/>
      <c r="E38" s="190"/>
      <c r="F38" s="190"/>
      <c r="G38" s="190"/>
      <c r="H38" s="1" t="s">
        <v>2</v>
      </c>
    </row>
    <row collapsed="false" customFormat="false" customHeight="false" hidden="false" ht="12.75" outlineLevel="0" r="39">
      <c r="A39" s="191"/>
      <c r="B39" s="190"/>
      <c r="C39" s="190"/>
      <c r="D39" s="190"/>
      <c r="E39" s="190"/>
      <c r="F39" s="190"/>
      <c r="G39" s="190"/>
      <c r="H39" s="1" t="s">
        <v>2</v>
      </c>
    </row>
    <row collapsed="false" customFormat="false" customHeight="false" hidden="false" ht="12.75" outlineLevel="0" r="40">
      <c r="A40" s="191"/>
      <c r="B40" s="190"/>
      <c r="C40" s="190"/>
      <c r="D40" s="190"/>
      <c r="E40" s="190"/>
      <c r="F40" s="190"/>
      <c r="G40" s="190"/>
      <c r="H40" s="1" t="s">
        <v>2</v>
      </c>
    </row>
    <row collapsed="false" customFormat="false" customHeight="false" hidden="false" ht="12.75" outlineLevel="0" r="41">
      <c r="A41" s="191"/>
      <c r="B41" s="190"/>
      <c r="C41" s="190"/>
      <c r="D41" s="190"/>
      <c r="E41" s="190"/>
      <c r="F41" s="190"/>
      <c r="G41" s="190"/>
      <c r="H41" s="1" t="s">
        <v>2</v>
      </c>
    </row>
    <row collapsed="false" customFormat="false" customHeight="false" hidden="false" ht="12.75" outlineLevel="0" r="42">
      <c r="A42" s="191"/>
      <c r="B42" s="190"/>
      <c r="C42" s="190"/>
      <c r="D42" s="190"/>
      <c r="E42" s="190"/>
      <c r="F42" s="190"/>
      <c r="G42" s="190"/>
      <c r="H42" s="1" t="s">
        <v>2</v>
      </c>
    </row>
    <row collapsed="false" customFormat="false" customHeight="false" hidden="false" ht="12.75" outlineLevel="0" r="43">
      <c r="A43" s="191"/>
      <c r="B43" s="190"/>
      <c r="C43" s="190"/>
      <c r="D43" s="190"/>
      <c r="E43" s="190"/>
      <c r="F43" s="190"/>
      <c r="G43" s="190"/>
      <c r="H43" s="1" t="s">
        <v>2</v>
      </c>
    </row>
    <row collapsed="false" customFormat="false" customHeight="true" hidden="false" ht="12.75" outlineLevel="0" r="44">
      <c r="A44" s="191"/>
      <c r="B44" s="190"/>
      <c r="C44" s="190"/>
      <c r="D44" s="190"/>
      <c r="E44" s="190"/>
      <c r="F44" s="190"/>
      <c r="G44" s="190"/>
      <c r="H44" s="1" t="s">
        <v>2</v>
      </c>
    </row>
    <row collapsed="false" customFormat="false" customHeight="true" hidden="false" ht="12.75" outlineLevel="0" r="45">
      <c r="A45" s="191"/>
      <c r="B45" s="190"/>
      <c r="C45" s="190"/>
      <c r="D45" s="190"/>
      <c r="E45" s="190"/>
      <c r="F45" s="190"/>
      <c r="G45" s="190"/>
      <c r="H45" s="1" t="s">
        <v>2</v>
      </c>
    </row>
  </sheetData>
  <mergeCells count="15">
    <mergeCell ref="A1:G1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7"/>
  <sheetViews>
    <sheetView colorId="64" defaultGridColor="true" rightToLeft="false" showFormulas="false" showGridLines="true" showOutlineSymbols="true" showRowColHeaders="true" showZeros="false" tabSelected="false" topLeftCell="A1" view="normal" windowProtection="false" workbookViewId="0" zoomScale="100" zoomScaleNormal="100" zoomScalePageLayoutView="100">
      <selection activeCell="F39" activeCellId="0" pane="topLeft" sqref="F39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9.14285714285714"/>
  </cols>
  <sheetData>
    <row collapsed="false" customFormat="false" customHeight="false" hidden="false" ht="13.5" outlineLevel="0" r="1">
      <c r="A1" s="192" t="s">
        <v>3</v>
      </c>
      <c r="B1" s="192"/>
      <c r="C1" s="193" t="s">
        <v>124</v>
      </c>
      <c r="D1" s="194"/>
      <c r="E1" s="195"/>
      <c r="F1" s="194"/>
      <c r="G1" s="196" t="s">
        <v>125</v>
      </c>
      <c r="H1" s="197" t="s">
        <v>24</v>
      </c>
      <c r="I1" s="127"/>
    </row>
    <row collapsed="false" customFormat="false" customHeight="false" hidden="false" ht="13.5" outlineLevel="0" r="2">
      <c r="A2" s="192" t="s">
        <v>126</v>
      </c>
      <c r="B2" s="192"/>
      <c r="C2" s="193" t="s">
        <v>289</v>
      </c>
      <c r="D2" s="194"/>
      <c r="E2" s="195"/>
      <c r="F2" s="194"/>
      <c r="G2" s="198" t="s">
        <v>27</v>
      </c>
      <c r="H2" s="198"/>
      <c r="I2" s="198"/>
    </row>
    <row collapsed="false" customFormat="false" customHeight="false" hidden="false" ht="13.5" outlineLevel="0" r="3">
      <c r="F3" s="130"/>
    </row>
    <row collapsed="false" customFormat="false" customHeight="true" hidden="false" ht="19.5" outlineLevel="0" r="4">
      <c r="A4" s="199" t="s">
        <v>127</v>
      </c>
      <c r="B4" s="199"/>
      <c r="C4" s="199"/>
      <c r="D4" s="199"/>
      <c r="E4" s="199"/>
      <c r="F4" s="199"/>
      <c r="G4" s="199"/>
      <c r="H4" s="199"/>
      <c r="I4" s="199"/>
    </row>
    <row collapsed="false" customFormat="false" customHeight="false" hidden="false" ht="13.5" outlineLevel="0" r="5"/>
    <row collapsed="false" customFormat="true" customHeight="false" hidden="false" ht="13.5" outlineLevel="0" r="6" s="130">
      <c r="A6" s="200"/>
      <c r="B6" s="201" t="s">
        <v>128</v>
      </c>
      <c r="C6" s="201"/>
      <c r="D6" s="146"/>
      <c r="E6" s="202" t="s">
        <v>129</v>
      </c>
      <c r="F6" s="203" t="s">
        <v>130</v>
      </c>
      <c r="G6" s="203" t="s">
        <v>131</v>
      </c>
      <c r="H6" s="203" t="s">
        <v>132</v>
      </c>
      <c r="I6" s="204" t="s">
        <v>36</v>
      </c>
    </row>
    <row collapsed="false" customFormat="false" customHeight="false" hidden="false" ht="12.75" outlineLevel="0" r="7">
      <c r="A7" s="205" t="n">
        <f aca="false">'02 01 Pol'!B7</f>
        <v>0</v>
      </c>
      <c r="B7" s="65" t="str">
        <f aca="false">'02 01 Pol'!C7</f>
        <v>Upravy povrchů vnitřní</v>
      </c>
      <c r="D7" s="206"/>
      <c r="E7" s="207" t="n">
        <f aca="false">'02 01 Pol'!BA13</f>
        <v>0</v>
      </c>
      <c r="F7" s="208" t="n">
        <f aca="false">'02 01 Pol'!BB13</f>
        <v>0</v>
      </c>
      <c r="G7" s="208" t="n">
        <f aca="false">'02 01 Pol'!BC13</f>
        <v>0</v>
      </c>
      <c r="H7" s="208" t="n">
        <f aca="false">'02 01 Pol'!BD13</f>
        <v>0</v>
      </c>
      <c r="I7" s="209" t="n">
        <f aca="false">'02 01 Pol'!BE13</f>
        <v>0</v>
      </c>
    </row>
    <row collapsed="false" customFormat="false" customHeight="false" hidden="false" ht="12.75" outlineLevel="0" r="8">
      <c r="A8" s="205" t="n">
        <f aca="false">'02 01 Pol'!B14</f>
        <v>0</v>
      </c>
      <c r="B8" s="65" t="str">
        <f aca="false">'02 01 Pol'!C14</f>
        <v>Podlahy a podlahové konstrukce</v>
      </c>
      <c r="D8" s="206"/>
      <c r="E8" s="207" t="n">
        <f aca="false">'02 01 Pol'!BA16</f>
        <v>0</v>
      </c>
      <c r="F8" s="208" t="n">
        <f aca="false">'02 01 Pol'!BB16</f>
        <v>0</v>
      </c>
      <c r="G8" s="208" t="n">
        <f aca="false">'02 01 Pol'!BC16</f>
        <v>0</v>
      </c>
      <c r="H8" s="208" t="n">
        <f aca="false">'02 01 Pol'!BD16</f>
        <v>0</v>
      </c>
      <c r="I8" s="209" t="n">
        <f aca="false">'02 01 Pol'!BE16</f>
        <v>0</v>
      </c>
    </row>
    <row collapsed="false" customFormat="false" customHeight="false" hidden="false" ht="12.75" outlineLevel="0" r="9">
      <c r="A9" s="205" t="n">
        <f aca="false">'02 01 Pol'!B17</f>
        <v>0</v>
      </c>
      <c r="B9" s="65" t="str">
        <f aca="false">'02 01 Pol'!C17</f>
        <v>Dokončovací konstrukce na pozemních stavbách</v>
      </c>
      <c r="D9" s="206"/>
      <c r="E9" s="207" t="n">
        <f aca="false">'02 01 Pol'!BA19</f>
        <v>0</v>
      </c>
      <c r="F9" s="208" t="n">
        <f aca="false">'02 01 Pol'!BB19</f>
        <v>0</v>
      </c>
      <c r="G9" s="208" t="n">
        <f aca="false">'02 01 Pol'!BC19</f>
        <v>0</v>
      </c>
      <c r="H9" s="208" t="n">
        <f aca="false">'02 01 Pol'!BD19</f>
        <v>0</v>
      </c>
      <c r="I9" s="209" t="n">
        <f aca="false">'02 01 Pol'!BE19</f>
        <v>0</v>
      </c>
    </row>
    <row collapsed="false" customFormat="false" customHeight="false" hidden="false" ht="12.75" outlineLevel="0" r="10">
      <c r="A10" s="205" t="n">
        <f aca="false">'02 01 Pol'!B20</f>
        <v>0</v>
      </c>
      <c r="B10" s="65" t="str">
        <f aca="false">'02 01 Pol'!C20</f>
        <v>Bourání konstrukcí</v>
      </c>
      <c r="D10" s="206"/>
      <c r="E10" s="207" t="n">
        <f aca="false">'02 01 Pol'!BA22</f>
        <v>0</v>
      </c>
      <c r="F10" s="208" t="n">
        <f aca="false">'02 01 Pol'!BB22</f>
        <v>0</v>
      </c>
      <c r="G10" s="208" t="n">
        <f aca="false">'02 01 Pol'!BC22</f>
        <v>0</v>
      </c>
      <c r="H10" s="208" t="n">
        <f aca="false">'02 01 Pol'!BD22</f>
        <v>0</v>
      </c>
      <c r="I10" s="209" t="n">
        <f aca="false">'02 01 Pol'!BE22</f>
        <v>0</v>
      </c>
    </row>
    <row collapsed="false" customFormat="false" customHeight="false" hidden="false" ht="12.75" outlineLevel="0" r="11">
      <c r="A11" s="205" t="n">
        <f aca="false">'02 01 Pol'!B23</f>
        <v>0</v>
      </c>
      <c r="B11" s="65" t="str">
        <f aca="false">'02 01 Pol'!C23</f>
        <v>Prorážení otvorů</v>
      </c>
      <c r="D11" s="206"/>
      <c r="E11" s="207" t="n">
        <f aca="false">'02 01 Pol'!BA27</f>
        <v>0</v>
      </c>
      <c r="F11" s="208" t="n">
        <f aca="false">'02 01 Pol'!BB27</f>
        <v>0</v>
      </c>
      <c r="G11" s="208" t="n">
        <f aca="false">'02 01 Pol'!BC27</f>
        <v>0</v>
      </c>
      <c r="H11" s="208" t="n">
        <f aca="false">'02 01 Pol'!BD27</f>
        <v>0</v>
      </c>
      <c r="I11" s="209" t="n">
        <f aca="false">'02 01 Pol'!BE27</f>
        <v>0</v>
      </c>
    </row>
    <row collapsed="false" customFormat="false" customHeight="false" hidden="false" ht="12.75" outlineLevel="0" r="12">
      <c r="A12" s="205" t="n">
        <f aca="false">'02 01 Pol'!B28</f>
        <v>0</v>
      </c>
      <c r="B12" s="65" t="str">
        <f aca="false">'02 01 Pol'!C28</f>
        <v>Staveništní přesun hmot</v>
      </c>
      <c r="D12" s="206"/>
      <c r="E12" s="207" t="n">
        <f aca="false">'02 01 Pol'!BA30</f>
        <v>0</v>
      </c>
      <c r="F12" s="208" t="n">
        <f aca="false">'02 01 Pol'!BB30</f>
        <v>0</v>
      </c>
      <c r="G12" s="208" t="n">
        <f aca="false">'02 01 Pol'!BC30</f>
        <v>0</v>
      </c>
      <c r="H12" s="208" t="n">
        <f aca="false">'02 01 Pol'!BD30</f>
        <v>0</v>
      </c>
      <c r="I12" s="209" t="n">
        <f aca="false">'02 01 Pol'!BE30</f>
        <v>0</v>
      </c>
    </row>
    <row collapsed="false" customFormat="false" customHeight="false" hidden="false" ht="12.75" outlineLevel="0" r="13">
      <c r="A13" s="205" t="n">
        <f aca="false">'02 01 Pol'!B31</f>
        <v>0</v>
      </c>
      <c r="B13" s="65" t="str">
        <f aca="false">'02 01 Pol'!C31</f>
        <v>Vnitřní kanalizace</v>
      </c>
      <c r="D13" s="206"/>
      <c r="E13" s="207" t="n">
        <f aca="false">'02 01 Pol'!BA33</f>
        <v>0</v>
      </c>
      <c r="F13" s="208" t="n">
        <f aca="false">'02 01 Pol'!BB33</f>
        <v>0</v>
      </c>
      <c r="G13" s="208" t="n">
        <f aca="false">'02 01 Pol'!BC33</f>
        <v>0</v>
      </c>
      <c r="H13" s="208" t="n">
        <f aca="false">'02 01 Pol'!BD33</f>
        <v>0</v>
      </c>
      <c r="I13" s="209" t="n">
        <f aca="false">'02 01 Pol'!BE33</f>
        <v>0</v>
      </c>
    </row>
    <row collapsed="false" customFormat="false" customHeight="false" hidden="false" ht="12.75" outlineLevel="0" r="14">
      <c r="A14" s="205" t="n">
        <f aca="false">'02 01 Pol'!B34</f>
        <v>0</v>
      </c>
      <c r="B14" s="65" t="str">
        <f aca="false">'02 01 Pol'!C34</f>
        <v>Vnitřní vodovod</v>
      </c>
      <c r="D14" s="206"/>
      <c r="E14" s="207" t="n">
        <f aca="false">'02 01 Pol'!BA36</f>
        <v>0</v>
      </c>
      <c r="F14" s="208" t="n">
        <f aca="false">'02 01 Pol'!BB36</f>
        <v>0</v>
      </c>
      <c r="G14" s="208" t="n">
        <f aca="false">'02 01 Pol'!BC36</f>
        <v>0</v>
      </c>
      <c r="H14" s="208" t="n">
        <f aca="false">'02 01 Pol'!BD36</f>
        <v>0</v>
      </c>
      <c r="I14" s="209" t="n">
        <f aca="false">'02 01 Pol'!BE36</f>
        <v>0</v>
      </c>
    </row>
    <row collapsed="false" customFormat="false" customHeight="false" hidden="false" ht="12.75" outlineLevel="0" r="15">
      <c r="A15" s="205" t="n">
        <f aca="false">'02 01 Pol'!B37</f>
        <v>0</v>
      </c>
      <c r="B15" s="65" t="str">
        <f aca="false">'02 01 Pol'!C37</f>
        <v>Zařizovací předměty</v>
      </c>
      <c r="D15" s="206"/>
      <c r="E15" s="207" t="n">
        <f aca="false">'02 01 Pol'!BA45</f>
        <v>0</v>
      </c>
      <c r="F15" s="208" t="n">
        <f aca="false">'02 01 Pol'!BB45</f>
        <v>0</v>
      </c>
      <c r="G15" s="208" t="n">
        <f aca="false">'02 01 Pol'!BC45</f>
        <v>0</v>
      </c>
      <c r="H15" s="208" t="n">
        <f aca="false">'02 01 Pol'!BD45</f>
        <v>0</v>
      </c>
      <c r="I15" s="209" t="n">
        <f aca="false">'02 01 Pol'!BE45</f>
        <v>0</v>
      </c>
    </row>
    <row collapsed="false" customFormat="false" customHeight="false" hidden="false" ht="12.75" outlineLevel="0" r="16">
      <c r="A16" s="205" t="n">
        <f aca="false">'02 01 Pol'!B46</f>
        <v>0</v>
      </c>
      <c r="B16" s="65" t="str">
        <f aca="false">'02 01 Pol'!C46</f>
        <v>Konstrukce truhlářské</v>
      </c>
      <c r="D16" s="206"/>
      <c r="E16" s="207" t="n">
        <f aca="false">'02 01 Pol'!BA50</f>
        <v>0</v>
      </c>
      <c r="F16" s="208" t="n">
        <f aca="false">'02 01 Pol'!BB50</f>
        <v>0</v>
      </c>
      <c r="G16" s="208" t="n">
        <f aca="false">'02 01 Pol'!BC50</f>
        <v>0</v>
      </c>
      <c r="H16" s="208" t="n">
        <f aca="false">'02 01 Pol'!BD50</f>
        <v>0</v>
      </c>
      <c r="I16" s="209" t="n">
        <f aca="false">'02 01 Pol'!BE50</f>
        <v>0</v>
      </c>
    </row>
    <row collapsed="false" customFormat="false" customHeight="false" hidden="false" ht="12.75" outlineLevel="0" r="17">
      <c r="A17" s="205" t="n">
        <f aca="false">'02 01 Pol'!B51</f>
        <v>0</v>
      </c>
      <c r="B17" s="65" t="str">
        <f aca="false">'02 01 Pol'!C51</f>
        <v>Podlahy z dlaždic a obklady</v>
      </c>
      <c r="D17" s="206"/>
      <c r="E17" s="207" t="n">
        <f aca="false">'02 01 Pol'!BA57</f>
        <v>0</v>
      </c>
      <c r="F17" s="208" t="n">
        <f aca="false">'02 01 Pol'!BB57</f>
        <v>0</v>
      </c>
      <c r="G17" s="208" t="n">
        <f aca="false">'02 01 Pol'!BC57</f>
        <v>0</v>
      </c>
      <c r="H17" s="208" t="n">
        <f aca="false">'02 01 Pol'!BD57</f>
        <v>0</v>
      </c>
      <c r="I17" s="209" t="n">
        <f aca="false">'02 01 Pol'!BE57</f>
        <v>0</v>
      </c>
    </row>
    <row collapsed="false" customFormat="false" customHeight="false" hidden="false" ht="12.75" outlineLevel="0" r="18">
      <c r="A18" s="205" t="n">
        <f aca="false">'02 01 Pol'!B58</f>
        <v>0</v>
      </c>
      <c r="B18" s="65" t="str">
        <f aca="false">'02 01 Pol'!C58</f>
        <v>Obklady keramické</v>
      </c>
      <c r="D18" s="206"/>
      <c r="E18" s="207" t="n">
        <f aca="false">'02 01 Pol'!BA66</f>
        <v>0</v>
      </c>
      <c r="F18" s="208" t="n">
        <f aca="false">'02 01 Pol'!BB66</f>
        <v>0</v>
      </c>
      <c r="G18" s="208" t="n">
        <f aca="false">'02 01 Pol'!BC66</f>
        <v>0</v>
      </c>
      <c r="H18" s="208" t="n">
        <f aca="false">'02 01 Pol'!BD66</f>
        <v>0</v>
      </c>
      <c r="I18" s="209" t="n">
        <f aca="false">'02 01 Pol'!BE66</f>
        <v>0</v>
      </c>
    </row>
    <row collapsed="false" customFormat="false" customHeight="false" hidden="false" ht="12.75" outlineLevel="0" r="19">
      <c r="A19" s="205" t="n">
        <f aca="false">'02 01 Pol'!B67</f>
        <v>0</v>
      </c>
      <c r="B19" s="65" t="str">
        <f aca="false">'02 01 Pol'!C67</f>
        <v>Malby</v>
      </c>
      <c r="D19" s="206"/>
      <c r="E19" s="207" t="n">
        <f aca="false">'02 01 Pol'!BA70</f>
        <v>0</v>
      </c>
      <c r="F19" s="208" t="n">
        <f aca="false">'02 01 Pol'!BB70</f>
        <v>0</v>
      </c>
      <c r="G19" s="208" t="n">
        <f aca="false">'02 01 Pol'!BC70</f>
        <v>0</v>
      </c>
      <c r="H19" s="208" t="n">
        <f aca="false">'02 01 Pol'!BD70</f>
        <v>0</v>
      </c>
      <c r="I19" s="209" t="n">
        <f aca="false">'02 01 Pol'!BE70</f>
        <v>0</v>
      </c>
    </row>
    <row collapsed="false" customFormat="false" customHeight="false" hidden="false" ht="12.75" outlineLevel="0" r="20">
      <c r="A20" s="205" t="n">
        <f aca="false">'02 01 Pol'!B71</f>
        <v>0</v>
      </c>
      <c r="B20" s="65" t="str">
        <f aca="false">'02 01 Pol'!C71</f>
        <v>Elektromontáže</v>
      </c>
      <c r="D20" s="206"/>
      <c r="E20" s="207" t="n">
        <f aca="false">'02 01 Pol'!BA74</f>
        <v>0</v>
      </c>
      <c r="F20" s="208" t="n">
        <f aca="false">'02 01 Pol'!BB74</f>
        <v>0</v>
      </c>
      <c r="G20" s="208" t="n">
        <f aca="false">'02 01 Pol'!BC74</f>
        <v>0</v>
      </c>
      <c r="H20" s="208" t="n">
        <f aca="false">'02 01 Pol'!BD74</f>
        <v>0</v>
      </c>
      <c r="I20" s="209" t="n">
        <f aca="false">'02 01 Pol'!BE74</f>
        <v>0</v>
      </c>
    </row>
    <row collapsed="false" customFormat="false" customHeight="false" hidden="false" ht="13.5" outlineLevel="0" r="21">
      <c r="A21" s="205" t="n">
        <f aca="false">'02 01 Pol'!B75</f>
        <v>0</v>
      </c>
      <c r="B21" s="65" t="str">
        <f aca="false">'02 01 Pol'!C75</f>
        <v>Přesuny suti a vybouraných hmot</v>
      </c>
      <c r="D21" s="206"/>
      <c r="E21" s="207" t="n">
        <f aca="false">'02 01 Pol'!BA82</f>
        <v>0</v>
      </c>
      <c r="F21" s="208" t="n">
        <f aca="false">'02 01 Pol'!BB82</f>
        <v>0</v>
      </c>
      <c r="G21" s="208" t="n">
        <f aca="false">'02 01 Pol'!BC82</f>
        <v>0</v>
      </c>
      <c r="H21" s="208" t="n">
        <f aca="false">'02 01 Pol'!BD82</f>
        <v>0</v>
      </c>
      <c r="I21" s="209" t="n">
        <f aca="false">'02 01 Pol'!BE82</f>
        <v>0</v>
      </c>
    </row>
    <row collapsed="false" customFormat="true" customHeight="false" hidden="false" ht="13.5" outlineLevel="0" r="22" s="13">
      <c r="A22" s="210"/>
      <c r="B22" s="211" t="s">
        <v>133</v>
      </c>
      <c r="C22" s="211"/>
      <c r="D22" s="212"/>
      <c r="E22" s="213" t="n">
        <f aca="false">SUM(E7:E21)</f>
        <v>0</v>
      </c>
      <c r="F22" s="214" t="n">
        <f aca="false">SUM(F7:F21)</f>
        <v>0</v>
      </c>
      <c r="G22" s="214" t="n">
        <f aca="false">SUM(G7:G21)</f>
        <v>0</v>
      </c>
      <c r="H22" s="214" t="n">
        <f aca="false">SUM(H7:H21)</f>
        <v>0</v>
      </c>
      <c r="I22" s="215" t="n">
        <f aca="false">SUM(I7:I21)</f>
        <v>0</v>
      </c>
    </row>
    <row collapsed="false" customFormat="false" customHeight="false" hidden="false" ht="12.75" outlineLevel="0" r="23">
      <c r="A23" s="130"/>
      <c r="B23" s="130"/>
      <c r="C23" s="130"/>
      <c r="D23" s="130"/>
      <c r="E23" s="130"/>
      <c r="F23" s="130"/>
      <c r="G23" s="130"/>
      <c r="H23" s="130"/>
      <c r="I23" s="130"/>
    </row>
    <row collapsed="false" customFormat="false" customHeight="true" hidden="false" ht="19.5" outlineLevel="0" r="24">
      <c r="A24" s="216" t="s">
        <v>134</v>
      </c>
      <c r="B24" s="216"/>
      <c r="C24" s="216"/>
      <c r="D24" s="216"/>
      <c r="E24" s="216"/>
      <c r="F24" s="216"/>
      <c r="G24" s="216"/>
      <c r="H24" s="216"/>
      <c r="I24" s="216"/>
      <c r="BA24" s="137"/>
      <c r="BB24" s="137"/>
      <c r="BC24" s="137"/>
      <c r="BD24" s="137"/>
      <c r="BE24" s="137"/>
    </row>
    <row collapsed="false" customFormat="false" customHeight="false" hidden="false" ht="13.5" outlineLevel="0" r="25"/>
    <row collapsed="false" customFormat="false" customHeight="false" hidden="false" ht="12.75" outlineLevel="0" r="26">
      <c r="A26" s="164" t="s">
        <v>135</v>
      </c>
      <c r="B26" s="165"/>
      <c r="C26" s="165"/>
      <c r="D26" s="217"/>
      <c r="E26" s="218" t="s">
        <v>136</v>
      </c>
      <c r="F26" s="219" t="s">
        <v>17</v>
      </c>
      <c r="G26" s="220" t="s">
        <v>137</v>
      </c>
      <c r="H26" s="221"/>
      <c r="I26" s="222" t="s">
        <v>136</v>
      </c>
    </row>
    <row collapsed="false" customFormat="false" customHeight="false" hidden="false" ht="12.85" outlineLevel="0" r="27">
      <c r="A27" s="157" t="s">
        <v>71</v>
      </c>
      <c r="B27" s="148"/>
      <c r="C27" s="148"/>
      <c r="D27" s="223"/>
      <c r="E27" s="224" t="n">
        <v>0</v>
      </c>
      <c r="F27" s="225" t="n">
        <v>0</v>
      </c>
      <c r="G27" s="226"/>
      <c r="H27" s="227"/>
      <c r="I27" s="228" t="n">
        <f aca="false">E27+F27*G27/100</f>
        <v>0</v>
      </c>
      <c r="BA27" s="1" t="n">
        <v>0</v>
      </c>
    </row>
    <row collapsed="false" customFormat="false" customHeight="false" hidden="false" ht="12.85" outlineLevel="0" r="28">
      <c r="A28" s="157" t="s">
        <v>72</v>
      </c>
      <c r="B28" s="148"/>
      <c r="C28" s="148"/>
      <c r="D28" s="223"/>
      <c r="E28" s="224" t="n">
        <v>0</v>
      </c>
      <c r="F28" s="225" t="n">
        <v>0</v>
      </c>
      <c r="G28" s="226"/>
      <c r="H28" s="227"/>
      <c r="I28" s="228" t="n">
        <f aca="false">E28+F28*G28/100</f>
        <v>0</v>
      </c>
      <c r="BA28" s="1" t="n">
        <v>0</v>
      </c>
    </row>
    <row collapsed="false" customFormat="false" customHeight="false" hidden="false" ht="12.85" outlineLevel="0" r="29">
      <c r="A29" s="157" t="s">
        <v>73</v>
      </c>
      <c r="B29" s="148"/>
      <c r="C29" s="148"/>
      <c r="D29" s="223"/>
      <c r="E29" s="224" t="n">
        <v>0</v>
      </c>
      <c r="F29" s="225" t="n">
        <v>0</v>
      </c>
      <c r="G29" s="226"/>
      <c r="H29" s="227"/>
      <c r="I29" s="228" t="n">
        <f aca="false">E29+F29*G29/100</f>
        <v>0</v>
      </c>
      <c r="BA29" s="1" t="n">
        <v>0</v>
      </c>
    </row>
    <row collapsed="false" customFormat="false" customHeight="false" hidden="false" ht="13.4" outlineLevel="0" r="30">
      <c r="A30" s="157" t="s">
        <v>74</v>
      </c>
      <c r="B30" s="148"/>
      <c r="C30" s="148"/>
      <c r="D30" s="223"/>
      <c r="E30" s="224" t="n">
        <v>0</v>
      </c>
      <c r="F30" s="225" t="n">
        <v>0</v>
      </c>
      <c r="G30" s="226"/>
      <c r="H30" s="227"/>
      <c r="I30" s="228" t="n">
        <f aca="false">E30+F30*G30/100</f>
        <v>0</v>
      </c>
      <c r="BA30" s="1" t="n">
        <v>0</v>
      </c>
    </row>
    <row collapsed="false" customFormat="false" customHeight="false" hidden="false" ht="12.85" outlineLevel="0" r="31">
      <c r="A31" s="157" t="s">
        <v>75</v>
      </c>
      <c r="B31" s="148"/>
      <c r="C31" s="148"/>
      <c r="D31" s="223"/>
      <c r="E31" s="224" t="n">
        <v>0</v>
      </c>
      <c r="F31" s="225" t="n">
        <v>0</v>
      </c>
      <c r="G31" s="226"/>
      <c r="H31" s="227"/>
      <c r="I31" s="228" t="n">
        <f aca="false">E31+F31*G31/100</f>
        <v>0</v>
      </c>
      <c r="BA31" s="1" t="n">
        <v>1</v>
      </c>
    </row>
    <row collapsed="false" customFormat="false" customHeight="false" hidden="false" ht="12.85" outlineLevel="0" r="32">
      <c r="A32" s="157" t="s">
        <v>76</v>
      </c>
      <c r="B32" s="148"/>
      <c r="C32" s="148"/>
      <c r="D32" s="223"/>
      <c r="E32" s="224" t="n">
        <v>0</v>
      </c>
      <c r="F32" s="225" t="n">
        <v>0</v>
      </c>
      <c r="G32" s="226"/>
      <c r="H32" s="227"/>
      <c r="I32" s="228" t="n">
        <f aca="false">E32+F32*G32/100</f>
        <v>0</v>
      </c>
      <c r="BA32" s="1" t="n">
        <v>1</v>
      </c>
    </row>
    <row collapsed="false" customFormat="false" customHeight="false" hidden="false" ht="12.85" outlineLevel="0" r="33">
      <c r="A33" s="157" t="s">
        <v>77</v>
      </c>
      <c r="B33" s="148"/>
      <c r="C33" s="148"/>
      <c r="D33" s="223"/>
      <c r="E33" s="224" t="n">
        <v>0</v>
      </c>
      <c r="F33" s="225" t="n">
        <v>0</v>
      </c>
      <c r="G33" s="226"/>
      <c r="H33" s="227"/>
      <c r="I33" s="228" t="n">
        <f aca="false">E33+F33*G33/100</f>
        <v>0</v>
      </c>
      <c r="BA33" s="1" t="n">
        <v>2</v>
      </c>
    </row>
    <row collapsed="false" customFormat="false" customHeight="false" hidden="false" ht="12.85" outlineLevel="0" r="34">
      <c r="A34" s="157" t="s">
        <v>78</v>
      </c>
      <c r="B34" s="148"/>
      <c r="C34" s="148"/>
      <c r="D34" s="223"/>
      <c r="E34" s="224" t="n">
        <v>0</v>
      </c>
      <c r="F34" s="225" t="n">
        <v>0</v>
      </c>
      <c r="G34" s="226"/>
      <c r="H34" s="227"/>
      <c r="I34" s="228" t="n">
        <f aca="false">E34+F34*G34/100</f>
        <v>0</v>
      </c>
      <c r="BA34" s="1" t="n">
        <v>2</v>
      </c>
    </row>
    <row collapsed="false" customFormat="false" customHeight="false" hidden="false" ht="13.5" outlineLevel="0" r="35">
      <c r="A35" s="229"/>
      <c r="B35" s="230" t="s">
        <v>138</v>
      </c>
      <c r="C35" s="231"/>
      <c r="D35" s="232"/>
      <c r="E35" s="233"/>
      <c r="F35" s="234"/>
      <c r="G35" s="234"/>
      <c r="H35" s="235" t="n">
        <f aca="false">SUM(I27:I34)</f>
        <v>0</v>
      </c>
      <c r="I35" s="235"/>
    </row>
    <row collapsed="false" customFormat="false" customHeight="false" hidden="false" ht="12.85" outlineLevel="0" r="47"/>
  </sheetData>
  <mergeCells count="6">
    <mergeCell ref="A1:B1"/>
    <mergeCell ref="A2:B2"/>
    <mergeCell ref="G2:I2"/>
    <mergeCell ref="A4:I4"/>
    <mergeCell ref="A24:I24"/>
    <mergeCell ref="H35:I3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B82"/>
  <sheetViews>
    <sheetView colorId="64" defaultGridColor="true" rightToLeft="false" showFormulas="false" showGridLines="false" showOutlineSymbols="true" showRowColHeaders="true" showZeros="false" tabSelected="false" topLeftCell="A1" view="normal" windowProtection="false" workbookViewId="0" zoomScale="100" zoomScaleNormal="100" zoomScalePageLayoutView="100">
      <selection activeCell="C63" activeCellId="0" pane="topLeft" sqref="C63"/>
    </sheetView>
  </sheetViews>
  <sheetFormatPr defaultRowHeight="12.75"/>
  <cols>
    <col collapsed="false" hidden="false" max="1" min="1" style="0" width="4.42857142857143"/>
    <col collapsed="false" hidden="false" max="2" min="2" style="0" width="11.5714285714286"/>
    <col collapsed="false" hidden="false" max="3" min="3" style="0" width="40.4234693877551"/>
    <col collapsed="false" hidden="false" max="4" min="4" style="0" width="5.57142857142857"/>
    <col collapsed="false" hidden="false" max="5" min="5" style="0" width="8.56632653061224"/>
    <col collapsed="false" hidden="false" max="6" min="6" style="0" width="9.85204081632653"/>
    <col collapsed="false" hidden="false" max="7" min="7" style="0" width="13.8571428571429"/>
    <col collapsed="false" hidden="true" max="11" min="8" style="0" width="0"/>
    <col collapsed="false" hidden="false" max="12" min="12" style="236" width="75.4234693877551"/>
    <col collapsed="false" hidden="false" max="13" min="13" style="236" width="45.2857142857143"/>
    <col collapsed="false" hidden="false" max="14" min="14" style="236" width="9.14285714285714"/>
    <col collapsed="false" hidden="false" max="15" min="15" style="0" width="9.14285714285714"/>
    <col collapsed="false" hidden="false" max="26" min="16" style="236" width="9.14285714285714"/>
    <col collapsed="false" hidden="false" max="29" min="27" style="0" width="9.14285714285714"/>
    <col collapsed="false" hidden="false" max="51" min="30" style="236" width="9.14285714285714"/>
    <col collapsed="false" hidden="false" max="57" min="52" style="0" width="9.14285714285714"/>
    <col collapsed="false" hidden="false" max="78" min="58" style="236" width="9.14285714285714"/>
    <col collapsed="false" hidden="false" max="80" min="79" style="0" width="9.14285714285714"/>
    <col collapsed="false" hidden="false" max="1025" min="81" style="236" width="9.14285714285714"/>
  </cols>
  <sheetData>
    <row collapsed="false" customFormat="false" customHeight="false" hidden="false" ht="15.75" outlineLevel="0" r="1">
      <c r="A1" s="237" t="s">
        <v>139</v>
      </c>
      <c r="B1" s="237"/>
      <c r="C1" s="237"/>
      <c r="D1" s="237"/>
      <c r="E1" s="237"/>
      <c r="F1" s="237"/>
      <c r="G1" s="237"/>
    </row>
    <row collapsed="false" customFormat="false" customHeight="true" hidden="false" ht="14.25" outlineLevel="0" r="2">
      <c r="B2" s="238"/>
      <c r="C2" s="239"/>
      <c r="D2" s="239"/>
      <c r="E2" s="240"/>
      <c r="F2" s="239"/>
      <c r="G2" s="239"/>
    </row>
    <row collapsed="false" customFormat="false" customHeight="false" hidden="false" ht="13.5" outlineLevel="0" r="3">
      <c r="A3" s="192" t="s">
        <v>3</v>
      </c>
      <c r="B3" s="192"/>
      <c r="C3" s="193" t="s">
        <v>124</v>
      </c>
      <c r="D3" s="241"/>
      <c r="E3" s="242" t="s">
        <v>140</v>
      </c>
      <c r="F3" s="243" t="n">
        <f aca="false">'02 01 Rek'!H1</f>
        <v>0</v>
      </c>
      <c r="G3" s="241"/>
    </row>
    <row collapsed="false" customFormat="false" customHeight="false" hidden="false" ht="13.5" outlineLevel="0" r="4">
      <c r="A4" s="244" t="s">
        <v>126</v>
      </c>
      <c r="B4" s="244"/>
      <c r="C4" s="193" t="s">
        <v>289</v>
      </c>
      <c r="D4" s="241"/>
      <c r="E4" s="245" t="str">
        <f aca="false">'02 01 Rek'!G2</f>
        <v>Oprava soc. zařízení - invalidé</v>
      </c>
      <c r="F4" s="245"/>
      <c r="G4" s="245"/>
    </row>
    <row collapsed="false" customFormat="false" customHeight="false" hidden="false" ht="13.5" outlineLevel="0" r="5">
      <c r="A5" s="246"/>
      <c r="G5" s="247"/>
    </row>
    <row collapsed="false" customFormat="false" customHeight="true" hidden="false" ht="27" outlineLevel="0" r="6">
      <c r="A6" s="248" t="s">
        <v>141</v>
      </c>
      <c r="B6" s="249" t="s">
        <v>142</v>
      </c>
      <c r="C6" s="249" t="s">
        <v>143</v>
      </c>
      <c r="D6" s="249" t="s">
        <v>144</v>
      </c>
      <c r="E6" s="250" t="s">
        <v>145</v>
      </c>
      <c r="F6" s="249" t="s">
        <v>146</v>
      </c>
      <c r="G6" s="251" t="s">
        <v>147</v>
      </c>
      <c r="H6" s="252" t="s">
        <v>148</v>
      </c>
      <c r="I6" s="252" t="s">
        <v>149</v>
      </c>
      <c r="J6" s="252" t="s">
        <v>150</v>
      </c>
      <c r="K6" s="252" t="s">
        <v>151</v>
      </c>
    </row>
    <row collapsed="false" customFormat="false" customHeight="false" hidden="false" ht="12.75" outlineLevel="0" r="7">
      <c r="A7" s="253" t="s">
        <v>152</v>
      </c>
      <c r="B7" s="254" t="s">
        <v>37</v>
      </c>
      <c r="C7" s="255" t="s">
        <v>38</v>
      </c>
      <c r="D7" s="256"/>
      <c r="E7" s="257"/>
      <c r="F7" s="257"/>
      <c r="G7" s="258"/>
      <c r="H7" s="259"/>
      <c r="I7" s="260"/>
      <c r="J7" s="261"/>
      <c r="K7" s="262"/>
      <c r="O7" s="263" t="n">
        <v>1</v>
      </c>
    </row>
    <row collapsed="false" customFormat="false" customHeight="false" hidden="false" ht="22.5" outlineLevel="0" r="8">
      <c r="A8" s="264" t="n">
        <v>1</v>
      </c>
      <c r="B8" s="265" t="s">
        <v>153</v>
      </c>
      <c r="C8" s="266" t="s">
        <v>154</v>
      </c>
      <c r="D8" s="267" t="s">
        <v>155</v>
      </c>
      <c r="E8" s="268" t="n">
        <v>7.8</v>
      </c>
      <c r="F8" s="268" t="n">
        <v>0</v>
      </c>
      <c r="G8" s="269" t="n">
        <f aca="false">E8*F8</f>
        <v>0</v>
      </c>
      <c r="H8" s="270" t="n">
        <v>0.0179</v>
      </c>
      <c r="I8" s="271" t="n">
        <f aca="false">E8*H8</f>
        <v>0.13962</v>
      </c>
      <c r="J8" s="270" t="n">
        <v>0</v>
      </c>
      <c r="K8" s="271" t="n">
        <f aca="false">E8*J8</f>
        <v>0</v>
      </c>
      <c r="O8" s="263" t="n">
        <v>2</v>
      </c>
      <c r="AA8" s="236" t="n">
        <v>1</v>
      </c>
      <c r="AB8" s="236" t="n">
        <v>1</v>
      </c>
      <c r="AC8" s="236" t="n">
        <v>1</v>
      </c>
      <c r="AZ8" s="236" t="n">
        <v>1</v>
      </c>
      <c r="BA8" s="236" t="n">
        <f aca="false">IF(AZ8=1,G8,0)</f>
        <v>0</v>
      </c>
      <c r="BB8" s="236" t="n">
        <f aca="false">IF(AZ8=2,G8,0)</f>
        <v>0</v>
      </c>
      <c r="BC8" s="236" t="n">
        <f aca="false">IF(AZ8=3,G8,0)</f>
        <v>0</v>
      </c>
      <c r="BD8" s="236" t="n">
        <f aca="false">IF(AZ8=4,G8,0)</f>
        <v>0</v>
      </c>
      <c r="BE8" s="236" t="n">
        <f aca="false">IF(AZ8=5,G8,0)</f>
        <v>0</v>
      </c>
      <c r="CA8" s="263" t="n">
        <v>1</v>
      </c>
      <c r="CB8" s="263" t="n">
        <v>1</v>
      </c>
    </row>
    <row collapsed="false" customFormat="false" customHeight="false" hidden="false" ht="12.75" outlineLevel="0" r="9">
      <c r="A9" s="264" t="n">
        <v>2</v>
      </c>
      <c r="B9" s="265" t="s">
        <v>156</v>
      </c>
      <c r="C9" s="266" t="s">
        <v>157</v>
      </c>
      <c r="D9" s="267" t="s">
        <v>155</v>
      </c>
      <c r="E9" s="268" t="n">
        <v>3.9</v>
      </c>
      <c r="F9" s="268" t="n">
        <v>0</v>
      </c>
      <c r="G9" s="269" t="n">
        <f aca="false">E9*F9</f>
        <v>0</v>
      </c>
      <c r="H9" s="270" t="n">
        <v>0.00768</v>
      </c>
      <c r="I9" s="271" t="n">
        <f aca="false">E9*H9</f>
        <v>0.029952</v>
      </c>
      <c r="J9" s="270" t="n">
        <v>0</v>
      </c>
      <c r="K9" s="271" t="n">
        <f aca="false">E9*J9</f>
        <v>0</v>
      </c>
      <c r="O9" s="263" t="n">
        <v>2</v>
      </c>
      <c r="AA9" s="236" t="n">
        <v>1</v>
      </c>
      <c r="AB9" s="236" t="n">
        <v>1</v>
      </c>
      <c r="AC9" s="236" t="n">
        <v>1</v>
      </c>
      <c r="AZ9" s="236" t="n">
        <v>1</v>
      </c>
      <c r="BA9" s="236" t="n">
        <f aca="false">IF(AZ9=1,G9,0)</f>
        <v>0</v>
      </c>
      <c r="BB9" s="236" t="n">
        <f aca="false">IF(AZ9=2,G9,0)</f>
        <v>0</v>
      </c>
      <c r="BC9" s="236" t="n">
        <f aca="false">IF(AZ9=3,G9,0)</f>
        <v>0</v>
      </c>
      <c r="BD9" s="236" t="n">
        <f aca="false">IF(AZ9=4,G9,0)</f>
        <v>0</v>
      </c>
      <c r="BE9" s="236" t="n">
        <f aca="false">IF(AZ9=5,G9,0)</f>
        <v>0</v>
      </c>
      <c r="CA9" s="263" t="n">
        <v>1</v>
      </c>
      <c r="CB9" s="263" t="n">
        <v>1</v>
      </c>
    </row>
    <row collapsed="false" customFormat="false" customHeight="false" hidden="false" ht="22.5" outlineLevel="0" r="10">
      <c r="A10" s="264" t="n">
        <v>3</v>
      </c>
      <c r="B10" s="265" t="s">
        <v>158</v>
      </c>
      <c r="C10" s="266" t="s">
        <v>159</v>
      </c>
      <c r="D10" s="267" t="s">
        <v>155</v>
      </c>
      <c r="E10" s="268" t="n">
        <v>11.3934</v>
      </c>
      <c r="F10" s="268" t="n">
        <v>0</v>
      </c>
      <c r="G10" s="269" t="n">
        <f aca="false">E10*F10</f>
        <v>0</v>
      </c>
      <c r="H10" s="270" t="n">
        <v>0.0173</v>
      </c>
      <c r="I10" s="271" t="n">
        <f aca="false">E10*H10</f>
        <v>0.19710582</v>
      </c>
      <c r="J10" s="270" t="n">
        <v>0</v>
      </c>
      <c r="K10" s="271" t="n">
        <f aca="false">E10*J10</f>
        <v>0</v>
      </c>
      <c r="O10" s="263" t="n">
        <v>2</v>
      </c>
      <c r="AA10" s="236" t="n">
        <v>1</v>
      </c>
      <c r="AB10" s="236" t="n">
        <v>1</v>
      </c>
      <c r="AC10" s="236" t="n">
        <v>1</v>
      </c>
      <c r="AZ10" s="236" t="n">
        <v>1</v>
      </c>
      <c r="BA10" s="236" t="n">
        <f aca="false">IF(AZ10=1,G10,0)</f>
        <v>0</v>
      </c>
      <c r="BB10" s="236" t="n">
        <f aca="false">IF(AZ10=2,G10,0)</f>
        <v>0</v>
      </c>
      <c r="BC10" s="236" t="n">
        <f aca="false">IF(AZ10=3,G10,0)</f>
        <v>0</v>
      </c>
      <c r="BD10" s="236" t="n">
        <f aca="false">IF(AZ10=4,G10,0)</f>
        <v>0</v>
      </c>
      <c r="BE10" s="236" t="n">
        <f aca="false">IF(AZ10=5,G10,0)</f>
        <v>0</v>
      </c>
      <c r="CA10" s="263" t="n">
        <v>1</v>
      </c>
      <c r="CB10" s="263" t="n">
        <v>1</v>
      </c>
    </row>
    <row collapsed="false" customFormat="false" customHeight="false" hidden="false" ht="22.5" outlineLevel="0" r="11">
      <c r="A11" s="264" t="n">
        <v>4</v>
      </c>
      <c r="B11" s="265" t="s">
        <v>160</v>
      </c>
      <c r="C11" s="266" t="s">
        <v>161</v>
      </c>
      <c r="D11" s="267" t="s">
        <v>155</v>
      </c>
      <c r="E11" s="268" t="n">
        <v>22.34</v>
      </c>
      <c r="F11" s="268" t="n">
        <v>0</v>
      </c>
      <c r="G11" s="269" t="n">
        <f aca="false">E11*F11</f>
        <v>0</v>
      </c>
      <c r="H11" s="270" t="n">
        <v>0.04558</v>
      </c>
      <c r="I11" s="271" t="n">
        <f aca="false">E11*H11</f>
        <v>1.0182572</v>
      </c>
      <c r="J11" s="270" t="n">
        <v>0</v>
      </c>
      <c r="K11" s="271" t="n">
        <f aca="false">E11*J11</f>
        <v>0</v>
      </c>
      <c r="O11" s="263" t="n">
        <v>2</v>
      </c>
      <c r="AA11" s="236" t="n">
        <v>1</v>
      </c>
      <c r="AB11" s="236" t="n">
        <v>1</v>
      </c>
      <c r="AC11" s="236" t="n">
        <v>1</v>
      </c>
      <c r="AZ11" s="236" t="n">
        <v>1</v>
      </c>
      <c r="BA11" s="236" t="n">
        <f aca="false">IF(AZ11=1,G11,0)</f>
        <v>0</v>
      </c>
      <c r="BB11" s="236" t="n">
        <f aca="false">IF(AZ11=2,G11,0)</f>
        <v>0</v>
      </c>
      <c r="BC11" s="236" t="n">
        <f aca="false">IF(AZ11=3,G11,0)</f>
        <v>0</v>
      </c>
      <c r="BD11" s="236" t="n">
        <f aca="false">IF(AZ11=4,G11,0)</f>
        <v>0</v>
      </c>
      <c r="BE11" s="236" t="n">
        <f aca="false">IF(AZ11=5,G11,0)</f>
        <v>0</v>
      </c>
      <c r="CA11" s="263" t="n">
        <v>1</v>
      </c>
      <c r="CB11" s="263" t="n">
        <v>1</v>
      </c>
    </row>
    <row collapsed="false" customFormat="false" customHeight="false" hidden="false" ht="22.5" outlineLevel="0" r="12">
      <c r="A12" s="264" t="n">
        <v>5</v>
      </c>
      <c r="B12" s="265" t="s">
        <v>162</v>
      </c>
      <c r="C12" s="266" t="s">
        <v>163</v>
      </c>
      <c r="D12" s="267" t="s">
        <v>155</v>
      </c>
      <c r="E12" s="268" t="n">
        <v>5.6967</v>
      </c>
      <c r="F12" s="268" t="n">
        <v>0</v>
      </c>
      <c r="G12" s="269" t="n">
        <f aca="false">E12*F12</f>
        <v>0</v>
      </c>
      <c r="H12" s="270" t="n">
        <v>0.003</v>
      </c>
      <c r="I12" s="271" t="n">
        <f aca="false">E12*H12</f>
        <v>0.0170901</v>
      </c>
      <c r="J12" s="270" t="n">
        <v>0</v>
      </c>
      <c r="K12" s="271" t="n">
        <f aca="false">E12*J12</f>
        <v>0</v>
      </c>
      <c r="O12" s="263" t="n">
        <v>2</v>
      </c>
      <c r="AA12" s="236" t="n">
        <v>1</v>
      </c>
      <c r="AB12" s="236" t="n">
        <v>1</v>
      </c>
      <c r="AC12" s="236" t="n">
        <v>1</v>
      </c>
      <c r="AZ12" s="236" t="n">
        <v>1</v>
      </c>
      <c r="BA12" s="236" t="n">
        <f aca="false">IF(AZ12=1,G12,0)</f>
        <v>0</v>
      </c>
      <c r="BB12" s="236" t="n">
        <f aca="false">IF(AZ12=2,G12,0)</f>
        <v>0</v>
      </c>
      <c r="BC12" s="236" t="n">
        <f aca="false">IF(AZ12=3,G12,0)</f>
        <v>0</v>
      </c>
      <c r="BD12" s="236" t="n">
        <f aca="false">IF(AZ12=4,G12,0)</f>
        <v>0</v>
      </c>
      <c r="BE12" s="236" t="n">
        <f aca="false">IF(AZ12=5,G12,0)</f>
        <v>0</v>
      </c>
      <c r="CA12" s="263" t="n">
        <v>1</v>
      </c>
      <c r="CB12" s="263" t="n">
        <v>1</v>
      </c>
    </row>
    <row collapsed="false" customFormat="false" customHeight="false" hidden="false" ht="12.75" outlineLevel="0" r="13">
      <c r="A13" s="272"/>
      <c r="B13" s="273" t="s">
        <v>164</v>
      </c>
      <c r="C13" s="274" t="s">
        <v>165</v>
      </c>
      <c r="D13" s="275"/>
      <c r="E13" s="276"/>
      <c r="F13" s="277"/>
      <c r="G13" s="278" t="n">
        <f aca="false">SUM(G7:G12)</f>
        <v>0</v>
      </c>
      <c r="H13" s="279"/>
      <c r="I13" s="280" t="n">
        <f aca="false">SUM(I7:I12)</f>
        <v>1.40202512</v>
      </c>
      <c r="J13" s="279"/>
      <c r="K13" s="280" t="n">
        <f aca="false">SUM(K7:K12)</f>
        <v>0</v>
      </c>
      <c r="O13" s="263" t="n">
        <v>4</v>
      </c>
      <c r="BA13" s="281" t="n">
        <f aca="false">SUM(BA7:BA12)</f>
        <v>0</v>
      </c>
      <c r="BB13" s="281" t="n">
        <f aca="false">SUM(BB7:BB12)</f>
        <v>0</v>
      </c>
      <c r="BC13" s="281" t="n">
        <f aca="false">SUM(BC7:BC12)</f>
        <v>0</v>
      </c>
      <c r="BD13" s="281" t="n">
        <f aca="false">SUM(BD7:BD12)</f>
        <v>0</v>
      </c>
      <c r="BE13" s="281" t="n">
        <f aca="false">SUM(BE7:BE12)</f>
        <v>0</v>
      </c>
    </row>
    <row collapsed="false" customFormat="false" customHeight="false" hidden="false" ht="12.75" outlineLevel="0" r="14">
      <c r="A14" s="253" t="s">
        <v>152</v>
      </c>
      <c r="B14" s="254" t="s">
        <v>39</v>
      </c>
      <c r="C14" s="255" t="s">
        <v>40</v>
      </c>
      <c r="D14" s="256"/>
      <c r="E14" s="257"/>
      <c r="F14" s="257"/>
      <c r="G14" s="258"/>
      <c r="H14" s="259"/>
      <c r="I14" s="260"/>
      <c r="J14" s="261"/>
      <c r="K14" s="262"/>
      <c r="O14" s="263" t="n">
        <v>1</v>
      </c>
    </row>
    <row collapsed="false" customFormat="false" customHeight="false" hidden="false" ht="12.75" outlineLevel="0" r="15">
      <c r="A15" s="264" t="n">
        <v>6</v>
      </c>
      <c r="B15" s="265" t="s">
        <v>166</v>
      </c>
      <c r="C15" s="266" t="s">
        <v>167</v>
      </c>
      <c r="D15" s="267" t="s">
        <v>168</v>
      </c>
      <c r="E15" s="268" t="n">
        <v>0.39</v>
      </c>
      <c r="F15" s="268" t="n">
        <v>0</v>
      </c>
      <c r="G15" s="269" t="n">
        <f aca="false">E15*F15</f>
        <v>0</v>
      </c>
      <c r="H15" s="270" t="n">
        <v>2.5</v>
      </c>
      <c r="I15" s="271" t="n">
        <f aca="false">E15*H15</f>
        <v>0.975</v>
      </c>
      <c r="J15" s="270" t="n">
        <v>0</v>
      </c>
      <c r="K15" s="271" t="n">
        <f aca="false">E15*J15</f>
        <v>0</v>
      </c>
      <c r="O15" s="263" t="n">
        <v>2</v>
      </c>
      <c r="AA15" s="236" t="n">
        <v>1</v>
      </c>
      <c r="AB15" s="236" t="n">
        <v>1</v>
      </c>
      <c r="AC15" s="236" t="n">
        <v>1</v>
      </c>
      <c r="AZ15" s="236" t="n">
        <v>1</v>
      </c>
      <c r="BA15" s="236" t="n">
        <f aca="false">IF(AZ15=1,G15,0)</f>
        <v>0</v>
      </c>
      <c r="BB15" s="236" t="n">
        <f aca="false">IF(AZ15=2,G15,0)</f>
        <v>0</v>
      </c>
      <c r="BC15" s="236" t="n">
        <f aca="false">IF(AZ15=3,G15,0)</f>
        <v>0</v>
      </c>
      <c r="BD15" s="236" t="n">
        <f aca="false">IF(AZ15=4,G15,0)</f>
        <v>0</v>
      </c>
      <c r="BE15" s="236" t="n">
        <f aca="false">IF(AZ15=5,G15,0)</f>
        <v>0</v>
      </c>
      <c r="CA15" s="263" t="n">
        <v>1</v>
      </c>
      <c r="CB15" s="263" t="n">
        <v>1</v>
      </c>
    </row>
    <row collapsed="false" customFormat="false" customHeight="false" hidden="false" ht="12.75" outlineLevel="0" r="16">
      <c r="A16" s="272"/>
      <c r="B16" s="273" t="s">
        <v>164</v>
      </c>
      <c r="C16" s="274" t="s">
        <v>169</v>
      </c>
      <c r="D16" s="275"/>
      <c r="E16" s="276"/>
      <c r="F16" s="277"/>
      <c r="G16" s="278" t="n">
        <f aca="false">SUM(G14:G15)</f>
        <v>0</v>
      </c>
      <c r="H16" s="279"/>
      <c r="I16" s="280" t="n">
        <f aca="false">SUM(I14:I15)</f>
        <v>0.975</v>
      </c>
      <c r="J16" s="279"/>
      <c r="K16" s="280" t="n">
        <f aca="false">SUM(K14:K15)</f>
        <v>0</v>
      </c>
      <c r="O16" s="263" t="n">
        <v>4</v>
      </c>
      <c r="BA16" s="281" t="n">
        <f aca="false">SUM(BA14:BA15)</f>
        <v>0</v>
      </c>
      <c r="BB16" s="281" t="n">
        <f aca="false">SUM(BB14:BB15)</f>
        <v>0</v>
      </c>
      <c r="BC16" s="281" t="n">
        <f aca="false">SUM(BC14:BC15)</f>
        <v>0</v>
      </c>
      <c r="BD16" s="281" t="n">
        <f aca="false">SUM(BD14:BD15)</f>
        <v>0</v>
      </c>
      <c r="BE16" s="281" t="n">
        <f aca="false">SUM(BE14:BE15)</f>
        <v>0</v>
      </c>
    </row>
    <row collapsed="false" customFormat="false" customHeight="false" hidden="false" ht="12.75" outlineLevel="0" r="17">
      <c r="A17" s="253" t="s">
        <v>152</v>
      </c>
      <c r="B17" s="254" t="s">
        <v>55</v>
      </c>
      <c r="C17" s="255" t="s">
        <v>56</v>
      </c>
      <c r="D17" s="256"/>
      <c r="E17" s="257"/>
      <c r="F17" s="257"/>
      <c r="G17" s="258"/>
      <c r="H17" s="259"/>
      <c r="I17" s="260"/>
      <c r="J17" s="261"/>
      <c r="K17" s="262"/>
      <c r="O17" s="263" t="n">
        <v>1</v>
      </c>
    </row>
    <row collapsed="false" customFormat="false" customHeight="false" hidden="false" ht="12.75" outlineLevel="0" r="18">
      <c r="A18" s="264" t="n">
        <v>7</v>
      </c>
      <c r="B18" s="265" t="s">
        <v>170</v>
      </c>
      <c r="C18" s="266" t="s">
        <v>171</v>
      </c>
      <c r="D18" s="267" t="s">
        <v>155</v>
      </c>
      <c r="E18" s="268" t="n">
        <v>7.8</v>
      </c>
      <c r="F18" s="268" t="n">
        <v>0</v>
      </c>
      <c r="G18" s="269" t="n">
        <f aca="false">E18*F18</f>
        <v>0</v>
      </c>
      <c r="H18" s="270" t="n">
        <v>4E-005</v>
      </c>
      <c r="I18" s="271" t="n">
        <f aca="false">E18*H18</f>
        <v>0.000312</v>
      </c>
      <c r="J18" s="270" t="n">
        <v>0</v>
      </c>
      <c r="K18" s="271" t="n">
        <f aca="false">E18*J18</f>
        <v>0</v>
      </c>
      <c r="O18" s="263" t="n">
        <v>2</v>
      </c>
      <c r="AA18" s="236" t="n">
        <v>1</v>
      </c>
      <c r="AB18" s="236" t="n">
        <v>1</v>
      </c>
      <c r="AC18" s="236" t="n">
        <v>1</v>
      </c>
      <c r="AZ18" s="236" t="n">
        <v>1</v>
      </c>
      <c r="BA18" s="236" t="n">
        <f aca="false">IF(AZ18=1,G18,0)</f>
        <v>0</v>
      </c>
      <c r="BB18" s="236" t="n">
        <f aca="false">IF(AZ18=2,G18,0)</f>
        <v>0</v>
      </c>
      <c r="BC18" s="236" t="n">
        <f aca="false">IF(AZ18=3,G18,0)</f>
        <v>0</v>
      </c>
      <c r="BD18" s="236" t="n">
        <f aca="false">IF(AZ18=4,G18,0)</f>
        <v>0</v>
      </c>
      <c r="BE18" s="236" t="n">
        <f aca="false">IF(AZ18=5,G18,0)</f>
        <v>0</v>
      </c>
      <c r="CA18" s="263" t="n">
        <v>1</v>
      </c>
      <c r="CB18" s="263" t="n">
        <v>1</v>
      </c>
    </row>
    <row collapsed="false" customFormat="false" customHeight="false" hidden="false" ht="12.75" outlineLevel="0" r="19">
      <c r="A19" s="272"/>
      <c r="B19" s="273" t="s">
        <v>164</v>
      </c>
      <c r="C19" s="274" t="s">
        <v>172</v>
      </c>
      <c r="D19" s="275"/>
      <c r="E19" s="276"/>
      <c r="F19" s="277"/>
      <c r="G19" s="278" t="n">
        <f aca="false">SUM(G17:G18)</f>
        <v>0</v>
      </c>
      <c r="H19" s="279"/>
      <c r="I19" s="280" t="n">
        <f aca="false">SUM(I17:I18)</f>
        <v>0.000312</v>
      </c>
      <c r="J19" s="279"/>
      <c r="K19" s="280" t="n">
        <f aca="false">SUM(K17:K18)</f>
        <v>0</v>
      </c>
      <c r="O19" s="263" t="n">
        <v>4</v>
      </c>
      <c r="BA19" s="281" t="n">
        <f aca="false">SUM(BA17:BA18)</f>
        <v>0</v>
      </c>
      <c r="BB19" s="281" t="n">
        <f aca="false">SUM(BB17:BB18)</f>
        <v>0</v>
      </c>
      <c r="BC19" s="281" t="n">
        <f aca="false">SUM(BC17:BC18)</f>
        <v>0</v>
      </c>
      <c r="BD19" s="281" t="n">
        <f aca="false">SUM(BD17:BD18)</f>
        <v>0</v>
      </c>
      <c r="BE19" s="281" t="n">
        <f aca="false">SUM(BE17:BE18)</f>
        <v>0</v>
      </c>
    </row>
    <row collapsed="false" customFormat="false" customHeight="false" hidden="false" ht="12.75" outlineLevel="0" r="20">
      <c r="A20" s="253" t="s">
        <v>152</v>
      </c>
      <c r="B20" s="254" t="s">
        <v>57</v>
      </c>
      <c r="C20" s="255" t="s">
        <v>58</v>
      </c>
      <c r="D20" s="256"/>
      <c r="E20" s="257"/>
      <c r="F20" s="257"/>
      <c r="G20" s="258"/>
      <c r="H20" s="259"/>
      <c r="I20" s="260"/>
      <c r="J20" s="261"/>
      <c r="K20" s="262"/>
      <c r="O20" s="263" t="n">
        <v>1</v>
      </c>
    </row>
    <row collapsed="false" customFormat="false" customHeight="false" hidden="false" ht="12.75" outlineLevel="0" r="21">
      <c r="A21" s="264" t="n">
        <v>8</v>
      </c>
      <c r="B21" s="265" t="s">
        <v>173</v>
      </c>
      <c r="C21" s="266" t="s">
        <v>174</v>
      </c>
      <c r="D21" s="267" t="s">
        <v>155</v>
      </c>
      <c r="E21" s="268" t="n">
        <v>7.8</v>
      </c>
      <c r="F21" s="268" t="n">
        <v>0</v>
      </c>
      <c r="G21" s="269" t="n">
        <f aca="false">E21*F21</f>
        <v>0</v>
      </c>
      <c r="H21" s="270" t="n">
        <v>0</v>
      </c>
      <c r="I21" s="271" t="n">
        <f aca="false">E21*H21</f>
        <v>0</v>
      </c>
      <c r="J21" s="270" t="n">
        <v>-0.02</v>
      </c>
      <c r="K21" s="271" t="n">
        <f aca="false">E21*J21</f>
        <v>-0.156</v>
      </c>
      <c r="O21" s="263" t="n">
        <v>2</v>
      </c>
      <c r="AA21" s="236" t="n">
        <v>1</v>
      </c>
      <c r="AB21" s="236" t="n">
        <v>1</v>
      </c>
      <c r="AC21" s="236" t="n">
        <v>1</v>
      </c>
      <c r="AZ21" s="236" t="n">
        <v>1</v>
      </c>
      <c r="BA21" s="236" t="n">
        <f aca="false">IF(AZ21=1,G21,0)</f>
        <v>0</v>
      </c>
      <c r="BB21" s="236" t="n">
        <f aca="false">IF(AZ21=2,G21,0)</f>
        <v>0</v>
      </c>
      <c r="BC21" s="236" t="n">
        <f aca="false">IF(AZ21=3,G21,0)</f>
        <v>0</v>
      </c>
      <c r="BD21" s="236" t="n">
        <f aca="false">IF(AZ21=4,G21,0)</f>
        <v>0</v>
      </c>
      <c r="BE21" s="236" t="n">
        <f aca="false">IF(AZ21=5,G21,0)</f>
        <v>0</v>
      </c>
      <c r="CA21" s="263" t="n">
        <v>1</v>
      </c>
      <c r="CB21" s="263" t="n">
        <v>1</v>
      </c>
    </row>
    <row collapsed="false" customFormat="false" customHeight="false" hidden="false" ht="12.75" outlineLevel="0" r="22">
      <c r="A22" s="272"/>
      <c r="B22" s="273" t="s">
        <v>164</v>
      </c>
      <c r="C22" s="274" t="s">
        <v>175</v>
      </c>
      <c r="D22" s="275"/>
      <c r="E22" s="276"/>
      <c r="F22" s="277"/>
      <c r="G22" s="278" t="n">
        <f aca="false">SUM(G20:G21)</f>
        <v>0</v>
      </c>
      <c r="H22" s="279"/>
      <c r="I22" s="280" t="n">
        <f aca="false">SUM(I20:I21)</f>
        <v>0</v>
      </c>
      <c r="J22" s="279"/>
      <c r="K22" s="280" t="n">
        <f aca="false">SUM(K20:K21)</f>
        <v>-0.156</v>
      </c>
      <c r="O22" s="263" t="n">
        <v>4</v>
      </c>
      <c r="BA22" s="281" t="n">
        <f aca="false">SUM(BA20:BA21)</f>
        <v>0</v>
      </c>
      <c r="BB22" s="281" t="n">
        <f aca="false">SUM(BB20:BB21)</f>
        <v>0</v>
      </c>
      <c r="BC22" s="281" t="n">
        <f aca="false">SUM(BC20:BC21)</f>
        <v>0</v>
      </c>
      <c r="BD22" s="281" t="n">
        <f aca="false">SUM(BD20:BD21)</f>
        <v>0</v>
      </c>
      <c r="BE22" s="281" t="n">
        <f aca="false">SUM(BE20:BE21)</f>
        <v>0</v>
      </c>
    </row>
    <row collapsed="false" customFormat="false" customHeight="false" hidden="false" ht="12.75" outlineLevel="0" r="23">
      <c r="A23" s="253" t="s">
        <v>152</v>
      </c>
      <c r="B23" s="254" t="s">
        <v>59</v>
      </c>
      <c r="C23" s="255" t="s">
        <v>60</v>
      </c>
      <c r="D23" s="256"/>
      <c r="E23" s="257"/>
      <c r="F23" s="257"/>
      <c r="G23" s="258"/>
      <c r="H23" s="259"/>
      <c r="I23" s="260"/>
      <c r="J23" s="261"/>
      <c r="K23" s="262"/>
      <c r="O23" s="263" t="n">
        <v>1</v>
      </c>
    </row>
    <row collapsed="false" customFormat="false" customHeight="false" hidden="false" ht="12.75" outlineLevel="0" r="24">
      <c r="A24" s="264" t="n">
        <v>9</v>
      </c>
      <c r="B24" s="265" t="s">
        <v>176</v>
      </c>
      <c r="C24" s="266" t="s">
        <v>177</v>
      </c>
      <c r="D24" s="267" t="s">
        <v>155</v>
      </c>
      <c r="E24" s="268" t="n">
        <v>7.8</v>
      </c>
      <c r="F24" s="268" t="n">
        <v>0</v>
      </c>
      <c r="G24" s="269" t="n">
        <f aca="false">E24*F24</f>
        <v>0</v>
      </c>
      <c r="H24" s="270" t="n">
        <v>0</v>
      </c>
      <c r="I24" s="271" t="n">
        <f aca="false">E24*H24</f>
        <v>0</v>
      </c>
      <c r="J24" s="270" t="n">
        <v>-0.02</v>
      </c>
      <c r="K24" s="271" t="n">
        <f aca="false">E24*J24</f>
        <v>-0.156</v>
      </c>
      <c r="O24" s="263" t="n">
        <v>2</v>
      </c>
      <c r="AA24" s="236" t="n">
        <v>1</v>
      </c>
      <c r="AB24" s="236" t="n">
        <v>1</v>
      </c>
      <c r="AC24" s="236" t="n">
        <v>1</v>
      </c>
      <c r="AZ24" s="236" t="n">
        <v>1</v>
      </c>
      <c r="BA24" s="236" t="n">
        <f aca="false">IF(AZ24=1,G24,0)</f>
        <v>0</v>
      </c>
      <c r="BB24" s="236" t="n">
        <f aca="false">IF(AZ24=2,G24,0)</f>
        <v>0</v>
      </c>
      <c r="BC24" s="236" t="n">
        <f aca="false">IF(AZ24=3,G24,0)</f>
        <v>0</v>
      </c>
      <c r="BD24" s="236" t="n">
        <f aca="false">IF(AZ24=4,G24,0)</f>
        <v>0</v>
      </c>
      <c r="BE24" s="236" t="n">
        <f aca="false">IF(AZ24=5,G24,0)</f>
        <v>0</v>
      </c>
      <c r="CA24" s="263" t="n">
        <v>1</v>
      </c>
      <c r="CB24" s="263" t="n">
        <v>1</v>
      </c>
    </row>
    <row collapsed="false" customFormat="false" customHeight="false" hidden="false" ht="12.75" outlineLevel="0" r="25">
      <c r="A25" s="264" t="n">
        <v>10</v>
      </c>
      <c r="B25" s="265" t="s">
        <v>178</v>
      </c>
      <c r="C25" s="266" t="s">
        <v>179</v>
      </c>
      <c r="D25" s="267" t="s">
        <v>155</v>
      </c>
      <c r="E25" s="268" t="n">
        <v>11.3934</v>
      </c>
      <c r="F25" s="268" t="n">
        <v>0</v>
      </c>
      <c r="G25" s="269" t="n">
        <f aca="false">E25*F25</f>
        <v>0</v>
      </c>
      <c r="H25" s="270" t="n">
        <v>0</v>
      </c>
      <c r="I25" s="271" t="n">
        <f aca="false">E25*H25</f>
        <v>0</v>
      </c>
      <c r="J25" s="270" t="n">
        <v>-0.02</v>
      </c>
      <c r="K25" s="271" t="n">
        <f aca="false">E25*J25</f>
        <v>-0.227868</v>
      </c>
      <c r="O25" s="263" t="n">
        <v>2</v>
      </c>
      <c r="AA25" s="236" t="n">
        <v>1</v>
      </c>
      <c r="AB25" s="236" t="n">
        <v>1</v>
      </c>
      <c r="AC25" s="236" t="n">
        <v>1</v>
      </c>
      <c r="AZ25" s="236" t="n">
        <v>1</v>
      </c>
      <c r="BA25" s="236" t="n">
        <f aca="false">IF(AZ25=1,G25,0)</f>
        <v>0</v>
      </c>
      <c r="BB25" s="236" t="n">
        <f aca="false">IF(AZ25=2,G25,0)</f>
        <v>0</v>
      </c>
      <c r="BC25" s="236" t="n">
        <f aca="false">IF(AZ25=3,G25,0)</f>
        <v>0</v>
      </c>
      <c r="BD25" s="236" t="n">
        <f aca="false">IF(AZ25=4,G25,0)</f>
        <v>0</v>
      </c>
      <c r="BE25" s="236" t="n">
        <f aca="false">IF(AZ25=5,G25,0)</f>
        <v>0</v>
      </c>
      <c r="CA25" s="263" t="n">
        <v>1</v>
      </c>
      <c r="CB25" s="263" t="n">
        <v>1</v>
      </c>
    </row>
    <row collapsed="false" customFormat="false" customHeight="false" hidden="false" ht="12.75" outlineLevel="0" r="26">
      <c r="A26" s="264" t="n">
        <v>11</v>
      </c>
      <c r="B26" s="265" t="s">
        <v>180</v>
      </c>
      <c r="C26" s="266" t="s">
        <v>181</v>
      </c>
      <c r="D26" s="267" t="s">
        <v>155</v>
      </c>
      <c r="E26" s="268" t="n">
        <v>16.755</v>
      </c>
      <c r="F26" s="268" t="n">
        <v>0</v>
      </c>
      <c r="G26" s="269" t="n">
        <f aca="false">E26*F26</f>
        <v>0</v>
      </c>
      <c r="H26" s="270" t="n">
        <v>0</v>
      </c>
      <c r="I26" s="271" t="n">
        <f aca="false">E26*H26</f>
        <v>0</v>
      </c>
      <c r="J26" s="270" t="n">
        <v>-0.068</v>
      </c>
      <c r="K26" s="271" t="n">
        <f aca="false">E26*J26</f>
        <v>-1.13934</v>
      </c>
      <c r="O26" s="263" t="n">
        <v>2</v>
      </c>
      <c r="AA26" s="236" t="n">
        <v>1</v>
      </c>
      <c r="AB26" s="236" t="n">
        <v>1</v>
      </c>
      <c r="AC26" s="236" t="n">
        <v>1</v>
      </c>
      <c r="AZ26" s="236" t="n">
        <v>1</v>
      </c>
      <c r="BA26" s="236" t="n">
        <f aca="false">IF(AZ26=1,G26,0)</f>
        <v>0</v>
      </c>
      <c r="BB26" s="236" t="n">
        <f aca="false">IF(AZ26=2,G26,0)</f>
        <v>0</v>
      </c>
      <c r="BC26" s="236" t="n">
        <f aca="false">IF(AZ26=3,G26,0)</f>
        <v>0</v>
      </c>
      <c r="BD26" s="236" t="n">
        <f aca="false">IF(AZ26=4,G26,0)</f>
        <v>0</v>
      </c>
      <c r="BE26" s="236" t="n">
        <f aca="false">IF(AZ26=5,G26,0)</f>
        <v>0</v>
      </c>
      <c r="CA26" s="263" t="n">
        <v>1</v>
      </c>
      <c r="CB26" s="263" t="n">
        <v>1</v>
      </c>
    </row>
    <row collapsed="false" customFormat="false" customHeight="false" hidden="false" ht="12.75" outlineLevel="0" r="27">
      <c r="A27" s="272"/>
      <c r="B27" s="273" t="s">
        <v>164</v>
      </c>
      <c r="C27" s="274" t="s">
        <v>182</v>
      </c>
      <c r="D27" s="275"/>
      <c r="E27" s="276"/>
      <c r="F27" s="277"/>
      <c r="G27" s="278" t="n">
        <f aca="false">SUM(G23:G26)</f>
        <v>0</v>
      </c>
      <c r="H27" s="279"/>
      <c r="I27" s="280" t="n">
        <f aca="false">SUM(I23:I26)</f>
        <v>0</v>
      </c>
      <c r="J27" s="279"/>
      <c r="K27" s="280" t="n">
        <f aca="false">SUM(K23:K26)</f>
        <v>-1.523208</v>
      </c>
      <c r="O27" s="263" t="n">
        <v>4</v>
      </c>
      <c r="BA27" s="281" t="n">
        <f aca="false">SUM(BA23:BA26)</f>
        <v>0</v>
      </c>
      <c r="BB27" s="281" t="n">
        <f aca="false">SUM(BB23:BB26)</f>
        <v>0</v>
      </c>
      <c r="BC27" s="281" t="n">
        <f aca="false">SUM(BC23:BC26)</f>
        <v>0</v>
      </c>
      <c r="BD27" s="281" t="n">
        <f aca="false">SUM(BD23:BD26)</f>
        <v>0</v>
      </c>
      <c r="BE27" s="281" t="n">
        <f aca="false">SUM(BE23:BE26)</f>
        <v>0</v>
      </c>
    </row>
    <row collapsed="false" customFormat="false" customHeight="false" hidden="false" ht="12.75" outlineLevel="0" r="28">
      <c r="A28" s="253" t="s">
        <v>152</v>
      </c>
      <c r="B28" s="254" t="s">
        <v>61</v>
      </c>
      <c r="C28" s="255" t="s">
        <v>62</v>
      </c>
      <c r="D28" s="256"/>
      <c r="E28" s="257"/>
      <c r="F28" s="257"/>
      <c r="G28" s="258"/>
      <c r="H28" s="259"/>
      <c r="I28" s="260"/>
      <c r="J28" s="261"/>
      <c r="K28" s="262"/>
      <c r="O28" s="263" t="n">
        <v>1</v>
      </c>
    </row>
    <row collapsed="false" customFormat="false" customHeight="false" hidden="false" ht="12.75" outlineLevel="0" r="29">
      <c r="A29" s="264" t="n">
        <v>12</v>
      </c>
      <c r="B29" s="265" t="s">
        <v>183</v>
      </c>
      <c r="C29" s="266" t="s">
        <v>184</v>
      </c>
      <c r="D29" s="267" t="s">
        <v>185</v>
      </c>
      <c r="E29" s="268" t="n">
        <v>2.37733712</v>
      </c>
      <c r="F29" s="268" t="n">
        <v>0</v>
      </c>
      <c r="G29" s="269" t="n">
        <f aca="false">E29*F29</f>
        <v>0</v>
      </c>
      <c r="H29" s="270" t="n">
        <v>0</v>
      </c>
      <c r="I29" s="271" t="n">
        <f aca="false">E29*H29</f>
        <v>0</v>
      </c>
      <c r="J29" s="270"/>
      <c r="K29" s="271" t="n">
        <f aca="false">E29*J29</f>
        <v>0</v>
      </c>
      <c r="O29" s="263" t="n">
        <v>2</v>
      </c>
      <c r="AA29" s="236" t="n">
        <v>7</v>
      </c>
      <c r="AB29" s="236" t="n">
        <v>1</v>
      </c>
      <c r="AC29" s="236" t="n">
        <v>2</v>
      </c>
      <c r="AZ29" s="236" t="n">
        <v>1</v>
      </c>
      <c r="BA29" s="236" t="n">
        <f aca="false">IF(AZ29=1,G29,0)</f>
        <v>0</v>
      </c>
      <c r="BB29" s="236" t="n">
        <f aca="false">IF(AZ29=2,G29,0)</f>
        <v>0</v>
      </c>
      <c r="BC29" s="236" t="n">
        <f aca="false">IF(AZ29=3,G29,0)</f>
        <v>0</v>
      </c>
      <c r="BD29" s="236" t="n">
        <f aca="false">IF(AZ29=4,G29,0)</f>
        <v>0</v>
      </c>
      <c r="BE29" s="236" t="n">
        <f aca="false">IF(AZ29=5,G29,0)</f>
        <v>0</v>
      </c>
      <c r="CA29" s="263" t="n">
        <v>7</v>
      </c>
      <c r="CB29" s="263" t="n">
        <v>1</v>
      </c>
    </row>
    <row collapsed="false" customFormat="false" customHeight="false" hidden="false" ht="12.75" outlineLevel="0" r="30">
      <c r="A30" s="272"/>
      <c r="B30" s="273" t="s">
        <v>164</v>
      </c>
      <c r="C30" s="274" t="s">
        <v>186</v>
      </c>
      <c r="D30" s="275"/>
      <c r="E30" s="276"/>
      <c r="F30" s="277"/>
      <c r="G30" s="278" t="n">
        <f aca="false">SUM(G28:G29)</f>
        <v>0</v>
      </c>
      <c r="H30" s="279"/>
      <c r="I30" s="280" t="n">
        <f aca="false">SUM(I28:I29)</f>
        <v>0</v>
      </c>
      <c r="J30" s="279"/>
      <c r="K30" s="280" t="n">
        <f aca="false">SUM(K28:K29)</f>
        <v>0</v>
      </c>
      <c r="O30" s="263" t="n">
        <v>4</v>
      </c>
      <c r="BA30" s="281" t="n">
        <f aca="false">SUM(BA28:BA29)</f>
        <v>0</v>
      </c>
      <c r="BB30" s="281" t="n">
        <f aca="false">SUM(BB28:BB29)</f>
        <v>0</v>
      </c>
      <c r="BC30" s="281" t="n">
        <f aca="false">SUM(BC28:BC29)</f>
        <v>0</v>
      </c>
      <c r="BD30" s="281" t="n">
        <f aca="false">SUM(BD28:BD29)</f>
        <v>0</v>
      </c>
      <c r="BE30" s="281" t="n">
        <f aca="false">SUM(BE28:BE29)</f>
        <v>0</v>
      </c>
    </row>
    <row collapsed="false" customFormat="false" customHeight="false" hidden="false" ht="12.75" outlineLevel="0" r="31">
      <c r="A31" s="253" t="s">
        <v>152</v>
      </c>
      <c r="B31" s="254" t="s">
        <v>41</v>
      </c>
      <c r="C31" s="255" t="s">
        <v>42</v>
      </c>
      <c r="D31" s="256"/>
      <c r="E31" s="257"/>
      <c r="F31" s="257"/>
      <c r="G31" s="258"/>
      <c r="H31" s="259"/>
      <c r="I31" s="260"/>
      <c r="J31" s="261"/>
      <c r="K31" s="262"/>
      <c r="O31" s="263" t="n">
        <v>1</v>
      </c>
    </row>
    <row collapsed="false" customFormat="false" customHeight="false" hidden="false" ht="12.75" outlineLevel="0" r="32">
      <c r="A32" s="264" t="n">
        <v>13</v>
      </c>
      <c r="B32" s="265" t="s">
        <v>192</v>
      </c>
      <c r="C32" s="266" t="s">
        <v>193</v>
      </c>
      <c r="D32" s="267" t="s">
        <v>194</v>
      </c>
      <c r="E32" s="268" t="n">
        <v>6</v>
      </c>
      <c r="F32" s="268" t="n">
        <v>0</v>
      </c>
      <c r="G32" s="269" t="n">
        <f aca="false">E32*F32</f>
        <v>0</v>
      </c>
      <c r="H32" s="270" t="n">
        <v>0.00047</v>
      </c>
      <c r="I32" s="271" t="n">
        <f aca="false">E32*H32</f>
        <v>0.00282</v>
      </c>
      <c r="J32" s="270" t="n">
        <v>0</v>
      </c>
      <c r="K32" s="271" t="n">
        <f aca="false">E32*J32</f>
        <v>0</v>
      </c>
      <c r="O32" s="263" t="n">
        <v>2</v>
      </c>
      <c r="AA32" s="236" t="n">
        <v>2</v>
      </c>
      <c r="AB32" s="236" t="n">
        <v>7</v>
      </c>
      <c r="AC32" s="236" t="n">
        <v>7</v>
      </c>
      <c r="AZ32" s="236" t="n">
        <v>2</v>
      </c>
      <c r="BA32" s="236" t="n">
        <f aca="false">IF(AZ32=1,G32,0)</f>
        <v>0</v>
      </c>
      <c r="BB32" s="236" t="n">
        <f aca="false">IF(AZ32=2,G32,0)</f>
        <v>0</v>
      </c>
      <c r="BC32" s="236" t="n">
        <f aca="false">IF(AZ32=3,G32,0)</f>
        <v>0</v>
      </c>
      <c r="BD32" s="236" t="n">
        <f aca="false">IF(AZ32=4,G32,0)</f>
        <v>0</v>
      </c>
      <c r="BE32" s="236" t="n">
        <f aca="false">IF(AZ32=5,G32,0)</f>
        <v>0</v>
      </c>
      <c r="CA32" s="263" t="n">
        <v>2</v>
      </c>
      <c r="CB32" s="263" t="n">
        <v>7</v>
      </c>
    </row>
    <row collapsed="false" customFormat="false" customHeight="false" hidden="false" ht="12.75" outlineLevel="0" r="33">
      <c r="A33" s="272"/>
      <c r="B33" s="273" t="s">
        <v>164</v>
      </c>
      <c r="C33" s="274" t="s">
        <v>197</v>
      </c>
      <c r="D33" s="275"/>
      <c r="E33" s="276"/>
      <c r="F33" s="277"/>
      <c r="G33" s="278" t="n">
        <f aca="false">SUM(G31:G32)</f>
        <v>0</v>
      </c>
      <c r="H33" s="279"/>
      <c r="I33" s="280" t="n">
        <f aca="false">SUM(I31:I32)</f>
        <v>0.00282</v>
      </c>
      <c r="J33" s="279"/>
      <c r="K33" s="280" t="n">
        <f aca="false">SUM(K31:K32)</f>
        <v>0</v>
      </c>
      <c r="O33" s="263" t="n">
        <v>4</v>
      </c>
      <c r="BA33" s="281" t="n">
        <f aca="false">SUM(BA31:BA32)</f>
        <v>0</v>
      </c>
      <c r="BB33" s="281" t="n">
        <f aca="false">SUM(BB31:BB32)</f>
        <v>0</v>
      </c>
      <c r="BC33" s="281" t="n">
        <f aca="false">SUM(BC31:BC32)</f>
        <v>0</v>
      </c>
      <c r="BD33" s="281" t="n">
        <f aca="false">SUM(BD31:BD32)</f>
        <v>0</v>
      </c>
      <c r="BE33" s="281" t="n">
        <f aca="false">SUM(BE31:BE32)</f>
        <v>0</v>
      </c>
    </row>
    <row collapsed="false" customFormat="false" customHeight="false" hidden="false" ht="12.75" outlineLevel="0" r="34">
      <c r="A34" s="253" t="s">
        <v>152</v>
      </c>
      <c r="B34" s="254" t="s">
        <v>43</v>
      </c>
      <c r="C34" s="255" t="s">
        <v>44</v>
      </c>
      <c r="D34" s="256"/>
      <c r="E34" s="257"/>
      <c r="F34" s="257"/>
      <c r="G34" s="258"/>
      <c r="H34" s="259"/>
      <c r="I34" s="260"/>
      <c r="J34" s="261"/>
      <c r="K34" s="262"/>
      <c r="O34" s="263" t="n">
        <v>1</v>
      </c>
    </row>
    <row collapsed="false" customFormat="false" customHeight="false" hidden="false" ht="22.5" outlineLevel="0" r="35">
      <c r="A35" s="264" t="n">
        <v>14</v>
      </c>
      <c r="B35" s="265" t="s">
        <v>198</v>
      </c>
      <c r="C35" s="266" t="s">
        <v>199</v>
      </c>
      <c r="D35" s="267" t="s">
        <v>194</v>
      </c>
      <c r="E35" s="268" t="n">
        <v>8</v>
      </c>
      <c r="F35" s="268" t="n">
        <v>0</v>
      </c>
      <c r="G35" s="269" t="n">
        <f aca="false">E35*F35</f>
        <v>0</v>
      </c>
      <c r="H35" s="270" t="n">
        <v>0.00079</v>
      </c>
      <c r="I35" s="271" t="n">
        <f aca="false">E35*H35</f>
        <v>0.00632</v>
      </c>
      <c r="J35" s="270" t="n">
        <v>0</v>
      </c>
      <c r="K35" s="271" t="n">
        <f aca="false">E35*J35</f>
        <v>0</v>
      </c>
      <c r="O35" s="263" t="n">
        <v>2</v>
      </c>
      <c r="AA35" s="236" t="n">
        <v>2</v>
      </c>
      <c r="AB35" s="236" t="n">
        <v>7</v>
      </c>
      <c r="AC35" s="236" t="n">
        <v>7</v>
      </c>
      <c r="AZ35" s="236" t="n">
        <v>2</v>
      </c>
      <c r="BA35" s="236" t="n">
        <f aca="false">IF(AZ35=1,G35,0)</f>
        <v>0</v>
      </c>
      <c r="BB35" s="236" t="n">
        <f aca="false">IF(AZ35=2,G35,0)</f>
        <v>0</v>
      </c>
      <c r="BC35" s="236" t="n">
        <f aca="false">IF(AZ35=3,G35,0)</f>
        <v>0</v>
      </c>
      <c r="BD35" s="236" t="n">
        <f aca="false">IF(AZ35=4,G35,0)</f>
        <v>0</v>
      </c>
      <c r="BE35" s="236" t="n">
        <f aca="false">IF(AZ35=5,G35,0)</f>
        <v>0</v>
      </c>
      <c r="CA35" s="263" t="n">
        <v>2</v>
      </c>
      <c r="CB35" s="263" t="n">
        <v>7</v>
      </c>
    </row>
    <row collapsed="false" customFormat="false" customHeight="false" hidden="false" ht="12.75" outlineLevel="0" r="36">
      <c r="A36" s="272"/>
      <c r="B36" s="273" t="s">
        <v>164</v>
      </c>
      <c r="C36" s="274" t="s">
        <v>200</v>
      </c>
      <c r="D36" s="275"/>
      <c r="E36" s="276"/>
      <c r="F36" s="277"/>
      <c r="G36" s="278" t="n">
        <f aca="false">SUM(G34:G35)</f>
        <v>0</v>
      </c>
      <c r="H36" s="279"/>
      <c r="I36" s="280" t="n">
        <f aca="false">SUM(I34:I35)</f>
        <v>0.00632</v>
      </c>
      <c r="J36" s="279"/>
      <c r="K36" s="280" t="n">
        <f aca="false">SUM(K34:K35)</f>
        <v>0</v>
      </c>
      <c r="O36" s="263" t="n">
        <v>4</v>
      </c>
      <c r="BA36" s="281" t="n">
        <f aca="false">SUM(BA34:BA35)</f>
        <v>0</v>
      </c>
      <c r="BB36" s="281" t="n">
        <f aca="false">SUM(BB34:BB35)</f>
        <v>0</v>
      </c>
      <c r="BC36" s="281" t="n">
        <f aca="false">SUM(BC34:BC35)</f>
        <v>0</v>
      </c>
      <c r="BD36" s="281" t="n">
        <f aca="false">SUM(BD34:BD35)</f>
        <v>0</v>
      </c>
      <c r="BE36" s="281" t="n">
        <f aca="false">SUM(BE34:BE35)</f>
        <v>0</v>
      </c>
    </row>
    <row collapsed="false" customFormat="false" customHeight="false" hidden="false" ht="12.75" outlineLevel="0" r="37">
      <c r="A37" s="253" t="s">
        <v>152</v>
      </c>
      <c r="B37" s="254" t="s">
        <v>45</v>
      </c>
      <c r="C37" s="255" t="s">
        <v>46</v>
      </c>
      <c r="D37" s="256"/>
      <c r="E37" s="257"/>
      <c r="F37" s="257"/>
      <c r="G37" s="258"/>
      <c r="H37" s="259"/>
      <c r="I37" s="260"/>
      <c r="J37" s="261"/>
      <c r="K37" s="262"/>
      <c r="O37" s="263" t="n">
        <v>1</v>
      </c>
    </row>
    <row collapsed="false" customFormat="false" customHeight="false" hidden="false" ht="12.75" outlineLevel="0" r="38">
      <c r="A38" s="264" t="n">
        <v>15</v>
      </c>
      <c r="B38" s="265" t="s">
        <v>201</v>
      </c>
      <c r="C38" s="266" t="s">
        <v>202</v>
      </c>
      <c r="D38" s="267" t="s">
        <v>203</v>
      </c>
      <c r="E38" s="268" t="n">
        <v>2</v>
      </c>
      <c r="F38" s="268" t="n">
        <v>0</v>
      </c>
      <c r="G38" s="269" t="n">
        <f aca="false">E38*F38</f>
        <v>0</v>
      </c>
      <c r="H38" s="270" t="n">
        <v>0</v>
      </c>
      <c r="I38" s="271" t="n">
        <f aca="false">E38*H38</f>
        <v>0</v>
      </c>
      <c r="J38" s="270" t="n">
        <v>-0.01933</v>
      </c>
      <c r="K38" s="271" t="n">
        <f aca="false">E38*J38</f>
        <v>-0.03866</v>
      </c>
      <c r="O38" s="263" t="n">
        <v>2</v>
      </c>
      <c r="AA38" s="236" t="n">
        <v>1</v>
      </c>
      <c r="AB38" s="236" t="n">
        <v>7</v>
      </c>
      <c r="AC38" s="236" t="n">
        <v>7</v>
      </c>
      <c r="AZ38" s="236" t="n">
        <v>2</v>
      </c>
      <c r="BA38" s="236" t="n">
        <f aca="false">IF(AZ38=1;G38;0)</f>
        <v>0</v>
      </c>
      <c r="BB38" s="236" t="n">
        <f aca="false">IF(AZ38=2;G38;0)</f>
        <v>0</v>
      </c>
      <c r="BC38" s="236" t="n">
        <f aca="false">IF(AZ38=3;G38;0)</f>
        <v>0</v>
      </c>
      <c r="BD38" s="236" t="n">
        <f aca="false">IF(AZ38=4;G38;0)</f>
        <v>0</v>
      </c>
      <c r="BE38" s="236" t="n">
        <f aca="false">IF(AZ38=5;G38;0)</f>
        <v>0</v>
      </c>
      <c r="CA38" s="263" t="n">
        <v>1</v>
      </c>
      <c r="CB38" s="263" t="n">
        <v>7</v>
      </c>
    </row>
    <row collapsed="false" customFormat="false" customHeight="false" hidden="false" ht="12.75" outlineLevel="0" r="39">
      <c r="A39" s="264" t="n">
        <v>16</v>
      </c>
      <c r="B39" s="265" t="s">
        <v>204</v>
      </c>
      <c r="C39" s="266" t="s">
        <v>290</v>
      </c>
      <c r="D39" s="267" t="s">
        <v>203</v>
      </c>
      <c r="E39" s="268" t="n">
        <v>2</v>
      </c>
      <c r="F39" s="268" t="n">
        <v>0</v>
      </c>
      <c r="G39" s="269" t="n">
        <f aca="false">E39*F39</f>
        <v>0</v>
      </c>
      <c r="H39" s="270" t="n">
        <v>0.016</v>
      </c>
      <c r="I39" s="271" t="n">
        <f aca="false">E39*H39</f>
        <v>0.032</v>
      </c>
      <c r="J39" s="270" t="n">
        <v>0</v>
      </c>
      <c r="K39" s="271" t="n">
        <f aca="false">E39*J39</f>
        <v>0</v>
      </c>
      <c r="O39" s="263" t="n">
        <v>2</v>
      </c>
      <c r="AA39" s="236" t="n">
        <v>1</v>
      </c>
      <c r="AB39" s="236" t="n">
        <v>7</v>
      </c>
      <c r="AC39" s="236" t="n">
        <v>7</v>
      </c>
      <c r="AZ39" s="236" t="n">
        <v>2</v>
      </c>
      <c r="BA39" s="236" t="n">
        <f aca="false">IF(AZ39=1;G39;0)</f>
        <v>0</v>
      </c>
      <c r="BB39" s="236" t="n">
        <f aca="false">IF(AZ39=2;G39;0)</f>
        <v>0</v>
      </c>
      <c r="BC39" s="236" t="n">
        <f aca="false">IF(AZ39=3;G39;0)</f>
        <v>0</v>
      </c>
      <c r="BD39" s="236" t="n">
        <f aca="false">IF(AZ39=4;G39;0)</f>
        <v>0</v>
      </c>
      <c r="BE39" s="236" t="n">
        <f aca="false">IF(AZ39=5;G39;0)</f>
        <v>0</v>
      </c>
      <c r="CA39" s="263" t="n">
        <v>1</v>
      </c>
      <c r="CB39" s="263" t="n">
        <v>7</v>
      </c>
    </row>
    <row collapsed="false" customFormat="false" customHeight="false" hidden="false" ht="12.75" outlineLevel="0" r="40">
      <c r="A40" s="264" t="n">
        <v>17</v>
      </c>
      <c r="B40" s="265" t="s">
        <v>291</v>
      </c>
      <c r="C40" s="266" t="s">
        <v>292</v>
      </c>
      <c r="D40" s="267" t="s">
        <v>203</v>
      </c>
      <c r="E40" s="268" t="n">
        <v>1</v>
      </c>
      <c r="F40" s="268" t="n">
        <v>0</v>
      </c>
      <c r="G40" s="269" t="n">
        <f aca="false">E40*F40</f>
        <v>0</v>
      </c>
      <c r="H40" s="270" t="n">
        <v>0</v>
      </c>
      <c r="I40" s="271" t="n">
        <f aca="false">E40*H40</f>
        <v>0</v>
      </c>
      <c r="J40" s="270" t="n">
        <v>-0.079</v>
      </c>
      <c r="K40" s="271" t="n">
        <f aca="false">E40*J40</f>
        <v>-0.079</v>
      </c>
      <c r="O40" s="263" t="n">
        <v>2</v>
      </c>
      <c r="AA40" s="236" t="n">
        <v>1</v>
      </c>
      <c r="AB40" s="236" t="n">
        <v>7</v>
      </c>
      <c r="AC40" s="236" t="n">
        <v>7</v>
      </c>
      <c r="AZ40" s="236" t="n">
        <v>2</v>
      </c>
      <c r="BA40" s="236" t="n">
        <f aca="false">IF(AZ40=1;G40;0)</f>
        <v>0</v>
      </c>
      <c r="BB40" s="236" t="n">
        <f aca="false">IF(AZ40=2;G40;0)</f>
        <v>0</v>
      </c>
      <c r="BC40" s="236" t="n">
        <f aca="false">IF(AZ40=3;G40;0)</f>
        <v>0</v>
      </c>
      <c r="BD40" s="236" t="n">
        <f aca="false">IF(AZ40=4;G40;0)</f>
        <v>0</v>
      </c>
      <c r="BE40" s="236" t="n">
        <f aca="false">IF(AZ40=5;G40;0)</f>
        <v>0</v>
      </c>
      <c r="CA40" s="263" t="n">
        <v>1</v>
      </c>
      <c r="CB40" s="263" t="n">
        <v>7</v>
      </c>
    </row>
    <row collapsed="false" customFormat="false" customHeight="false" hidden="false" ht="12.75" outlineLevel="0" r="41">
      <c r="A41" s="264" t="n">
        <v>18</v>
      </c>
      <c r="B41" s="265" t="s">
        <v>216</v>
      </c>
      <c r="C41" s="266" t="s">
        <v>217</v>
      </c>
      <c r="D41" s="267" t="s">
        <v>189</v>
      </c>
      <c r="E41" s="268" t="n">
        <v>1</v>
      </c>
      <c r="F41" s="268" t="n">
        <v>0</v>
      </c>
      <c r="G41" s="269" t="n">
        <f aca="false">E41*F41</f>
        <v>0</v>
      </c>
      <c r="H41" s="270" t="n">
        <v>0.01867</v>
      </c>
      <c r="I41" s="271" t="n">
        <f aca="false">E41*H41</f>
        <v>0.01867</v>
      </c>
      <c r="J41" s="270" t="n">
        <v>0</v>
      </c>
      <c r="K41" s="271" t="n">
        <f aca="false">E41*J41</f>
        <v>0</v>
      </c>
      <c r="O41" s="263" t="n">
        <v>2</v>
      </c>
      <c r="AA41" s="236" t="n">
        <v>2</v>
      </c>
      <c r="AB41" s="236" t="n">
        <v>7</v>
      </c>
      <c r="AC41" s="236" t="n">
        <v>7</v>
      </c>
      <c r="AZ41" s="236" t="n">
        <v>2</v>
      </c>
      <c r="BA41" s="236" t="n">
        <f aca="false">IF(AZ41=1;G41;0)</f>
        <v>0</v>
      </c>
      <c r="BB41" s="236" t="n">
        <f aca="false">IF(AZ41=2;G41;0)</f>
        <v>0</v>
      </c>
      <c r="BC41" s="236" t="n">
        <f aca="false">IF(AZ41=3;G41;0)</f>
        <v>0</v>
      </c>
      <c r="BD41" s="236" t="n">
        <f aca="false">IF(AZ41=4;G41;0)</f>
        <v>0</v>
      </c>
      <c r="BE41" s="236" t="n">
        <f aca="false">IF(AZ41=5;G41;0)</f>
        <v>0</v>
      </c>
      <c r="CA41" s="263" t="n">
        <v>2</v>
      </c>
      <c r="CB41" s="263" t="n">
        <v>7</v>
      </c>
    </row>
    <row collapsed="false" customFormat="false" customHeight="false" hidden="false" ht="12.75" outlineLevel="0" r="42">
      <c r="A42" s="264" t="n">
        <v>19</v>
      </c>
      <c r="B42" s="265" t="s">
        <v>220</v>
      </c>
      <c r="C42" s="266" t="s">
        <v>221</v>
      </c>
      <c r="D42" s="267" t="s">
        <v>189</v>
      </c>
      <c r="E42" s="268" t="n">
        <v>2</v>
      </c>
      <c r="F42" s="268" t="n">
        <v>0</v>
      </c>
      <c r="G42" s="269" t="n">
        <f aca="false">E42*F42</f>
        <v>0</v>
      </c>
      <c r="H42" s="270" t="n">
        <v>0.03212</v>
      </c>
      <c r="I42" s="271" t="n">
        <f aca="false">E42*H42</f>
        <v>0.06424</v>
      </c>
      <c r="J42" s="270" t="n">
        <v>0</v>
      </c>
      <c r="K42" s="271" t="n">
        <f aca="false">E42*J42</f>
        <v>0</v>
      </c>
      <c r="O42" s="263" t="n">
        <v>2</v>
      </c>
      <c r="AA42" s="236" t="n">
        <v>2</v>
      </c>
      <c r="AB42" s="236" t="n">
        <v>7</v>
      </c>
      <c r="AC42" s="236" t="n">
        <v>7</v>
      </c>
      <c r="AZ42" s="236" t="n">
        <v>2</v>
      </c>
      <c r="BA42" s="236" t="n">
        <f aca="false">IF(AZ42=1;G42;0)</f>
        <v>0</v>
      </c>
      <c r="BB42" s="236" t="n">
        <f aca="false">IF(AZ42=2;G42;0)</f>
        <v>0</v>
      </c>
      <c r="BC42" s="236" t="n">
        <f aca="false">IF(AZ42=3;G42;0)</f>
        <v>0</v>
      </c>
      <c r="BD42" s="236" t="n">
        <f aca="false">IF(AZ42=4;G42;0)</f>
        <v>0</v>
      </c>
      <c r="BE42" s="236" t="n">
        <f aca="false">IF(AZ42=5;G42;0)</f>
        <v>0</v>
      </c>
      <c r="CA42" s="263" t="n">
        <v>2</v>
      </c>
      <c r="CB42" s="263" t="n">
        <v>7</v>
      </c>
    </row>
    <row collapsed="false" customFormat="false" customHeight="false" hidden="false" ht="12.75" outlineLevel="0" r="43">
      <c r="A43" s="264" t="n">
        <v>20</v>
      </c>
      <c r="B43" s="265" t="s">
        <v>224</v>
      </c>
      <c r="C43" s="266" t="s">
        <v>225</v>
      </c>
      <c r="D43" s="267" t="s">
        <v>226</v>
      </c>
      <c r="E43" s="268" t="n">
        <v>4</v>
      </c>
      <c r="F43" s="268" t="n">
        <v>0</v>
      </c>
      <c r="G43" s="269" t="n">
        <f aca="false">E43*F43</f>
        <v>0</v>
      </c>
      <c r="H43" s="270" t="n">
        <v>0</v>
      </c>
      <c r="I43" s="271" t="n">
        <f aca="false">E43*H43</f>
        <v>0</v>
      </c>
      <c r="J43" s="270"/>
      <c r="K43" s="271" t="n">
        <f aca="false">E43*J43</f>
        <v>0</v>
      </c>
      <c r="O43" s="263" t="n">
        <v>2</v>
      </c>
      <c r="AA43" s="236" t="n">
        <v>12</v>
      </c>
      <c r="AB43" s="236" t="n">
        <v>0</v>
      </c>
      <c r="AC43" s="236" t="n">
        <v>43</v>
      </c>
      <c r="AZ43" s="236" t="n">
        <v>2</v>
      </c>
      <c r="BA43" s="236" t="n">
        <f aca="false">IF(AZ43=1;G43;0)</f>
        <v>0</v>
      </c>
      <c r="BB43" s="236" t="n">
        <f aca="false">IF(AZ43=2;G43;0)</f>
        <v>0</v>
      </c>
      <c r="BC43" s="236" t="n">
        <f aca="false">IF(AZ43=3;G43;0)</f>
        <v>0</v>
      </c>
      <c r="BD43" s="236" t="n">
        <f aca="false">IF(AZ43=4;G43;0)</f>
        <v>0</v>
      </c>
      <c r="BE43" s="236" t="n">
        <f aca="false">IF(AZ43=5;G43;0)</f>
        <v>0</v>
      </c>
      <c r="CA43" s="263" t="n">
        <v>12</v>
      </c>
      <c r="CB43" s="263" t="n">
        <v>0</v>
      </c>
    </row>
    <row collapsed="false" customFormat="false" customHeight="false" hidden="false" ht="12.75" outlineLevel="0" r="44">
      <c r="A44" s="264" t="n">
        <v>21</v>
      </c>
      <c r="B44" s="265" t="s">
        <v>227</v>
      </c>
      <c r="C44" s="266" t="s">
        <v>228</v>
      </c>
      <c r="D44" s="267" t="s">
        <v>185</v>
      </c>
      <c r="E44" s="268" t="n">
        <v>0.032</v>
      </c>
      <c r="F44" s="268" t="n">
        <v>0</v>
      </c>
      <c r="G44" s="269" t="n">
        <f aca="false">E44*F44</f>
        <v>0</v>
      </c>
      <c r="H44" s="270" t="n">
        <v>0</v>
      </c>
      <c r="I44" s="271" t="n">
        <f aca="false">E44*H44</f>
        <v>0</v>
      </c>
      <c r="J44" s="270"/>
      <c r="K44" s="271" t="n">
        <f aca="false">E44*J44</f>
        <v>0</v>
      </c>
      <c r="O44" s="263" t="n">
        <v>2</v>
      </c>
      <c r="AA44" s="236" t="n">
        <v>7</v>
      </c>
      <c r="AB44" s="236" t="n">
        <v>1001</v>
      </c>
      <c r="AC44" s="236" t="n">
        <v>5</v>
      </c>
      <c r="AZ44" s="236" t="n">
        <v>2</v>
      </c>
      <c r="BA44" s="236" t="n">
        <f aca="false">IF(AZ44=1;G44;0)</f>
        <v>0</v>
      </c>
      <c r="BB44" s="236" t="n">
        <f aca="false">IF(AZ44=2;G44;0)</f>
        <v>0</v>
      </c>
      <c r="BC44" s="236" t="n">
        <f aca="false">IF(AZ44=3;G44;0)</f>
        <v>0</v>
      </c>
      <c r="BD44" s="236" t="n">
        <f aca="false">IF(AZ44=4;G44;0)</f>
        <v>0</v>
      </c>
      <c r="BE44" s="236" t="n">
        <f aca="false">IF(AZ44=5;G44;0)</f>
        <v>0</v>
      </c>
      <c r="CA44" s="263" t="n">
        <v>7</v>
      </c>
      <c r="CB44" s="263" t="n">
        <v>1001</v>
      </c>
    </row>
    <row collapsed="false" customFormat="false" customHeight="false" hidden="false" ht="12.75" outlineLevel="0" r="45">
      <c r="A45" s="272"/>
      <c r="B45" s="273" t="s">
        <v>164</v>
      </c>
      <c r="C45" s="274" t="s">
        <v>229</v>
      </c>
      <c r="D45" s="275"/>
      <c r="E45" s="276"/>
      <c r="F45" s="277"/>
      <c r="G45" s="278" t="n">
        <f aca="false">SUM(G37:G44)</f>
        <v>0</v>
      </c>
      <c r="H45" s="279"/>
      <c r="I45" s="280" t="n">
        <f aca="false">SUM(I37:I44)</f>
        <v>0.11491</v>
      </c>
      <c r="J45" s="279"/>
      <c r="K45" s="280" t="n">
        <f aca="false">SUM(K37:K44)</f>
        <v>-0.11766</v>
      </c>
      <c r="O45" s="263" t="n">
        <v>4</v>
      </c>
      <c r="BA45" s="281" t="n">
        <f aca="false">SUM(BA37:BA44)</f>
        <v>0</v>
      </c>
      <c r="BB45" s="281" t="n">
        <f aca="false">SUM(BB37:BB44)</f>
        <v>0</v>
      </c>
      <c r="BC45" s="281" t="n">
        <f aca="false">SUM(BC37:BC44)</f>
        <v>0</v>
      </c>
      <c r="BD45" s="281" t="n">
        <f aca="false">SUM(BD37:BD44)</f>
        <v>0</v>
      </c>
      <c r="BE45" s="281" t="n">
        <f aca="false">SUM(BE37:BE44)</f>
        <v>0</v>
      </c>
    </row>
    <row collapsed="false" customFormat="false" customHeight="false" hidden="false" ht="12.75" outlineLevel="0" r="46">
      <c r="A46" s="253" t="s">
        <v>152</v>
      </c>
      <c r="B46" s="254" t="s">
        <v>47</v>
      </c>
      <c r="C46" s="255" t="s">
        <v>48</v>
      </c>
      <c r="D46" s="256"/>
      <c r="E46" s="257"/>
      <c r="F46" s="257"/>
      <c r="G46" s="258"/>
      <c r="H46" s="259"/>
      <c r="I46" s="260"/>
      <c r="J46" s="261"/>
      <c r="K46" s="262"/>
      <c r="O46" s="263" t="n">
        <v>1</v>
      </c>
    </row>
    <row collapsed="false" customFormat="false" customHeight="false" hidden="false" ht="12.75" outlineLevel="0" r="47">
      <c r="A47" s="264" t="n">
        <v>22</v>
      </c>
      <c r="B47" s="265" t="s">
        <v>230</v>
      </c>
      <c r="C47" s="266" t="s">
        <v>231</v>
      </c>
      <c r="D47" s="267" t="s">
        <v>155</v>
      </c>
      <c r="E47" s="268" t="n">
        <v>5.6</v>
      </c>
      <c r="F47" s="268" t="n">
        <v>0</v>
      </c>
      <c r="G47" s="269" t="n">
        <f aca="false">E47*F47</f>
        <v>0</v>
      </c>
      <c r="H47" s="270" t="n">
        <v>0</v>
      </c>
      <c r="I47" s="271" t="n">
        <f aca="false">E47*H47</f>
        <v>0</v>
      </c>
      <c r="J47" s="270" t="n">
        <v>-0.01695</v>
      </c>
      <c r="K47" s="271" t="n">
        <f aca="false">E47*J47</f>
        <v>-0.09492</v>
      </c>
      <c r="O47" s="263" t="n">
        <v>2</v>
      </c>
      <c r="AA47" s="236" t="n">
        <v>1</v>
      </c>
      <c r="AB47" s="236" t="n">
        <v>7</v>
      </c>
      <c r="AC47" s="236" t="n">
        <v>7</v>
      </c>
      <c r="AZ47" s="236" t="n">
        <v>2</v>
      </c>
      <c r="BA47" s="236" t="n">
        <f aca="false">IF(AZ47=1,G47,0)</f>
        <v>0</v>
      </c>
      <c r="BB47" s="236" t="n">
        <f aca="false">IF(AZ47=2,G47,0)</f>
        <v>0</v>
      </c>
      <c r="BC47" s="236" t="n">
        <f aca="false">IF(AZ47=3,G47,0)</f>
        <v>0</v>
      </c>
      <c r="BD47" s="236" t="n">
        <f aca="false">IF(AZ47=4,G47,0)</f>
        <v>0</v>
      </c>
      <c r="BE47" s="236" t="n">
        <f aca="false">IF(AZ47=5,G47,0)</f>
        <v>0</v>
      </c>
      <c r="CA47" s="263" t="n">
        <v>1</v>
      </c>
      <c r="CB47" s="263" t="n">
        <v>7</v>
      </c>
    </row>
    <row collapsed="false" customFormat="false" customHeight="false" hidden="false" ht="12.75" outlineLevel="0" r="48">
      <c r="A48" s="264" t="n">
        <v>23</v>
      </c>
      <c r="B48" s="265" t="s">
        <v>232</v>
      </c>
      <c r="C48" s="266" t="s">
        <v>233</v>
      </c>
      <c r="D48" s="267" t="s">
        <v>185</v>
      </c>
      <c r="E48" s="268" t="n">
        <v>0.056</v>
      </c>
      <c r="F48" s="268" t="n">
        <v>0</v>
      </c>
      <c r="G48" s="269" t="n">
        <f aca="false">E48*F48</f>
        <v>0</v>
      </c>
      <c r="H48" s="270" t="n">
        <v>0</v>
      </c>
      <c r="I48" s="271" t="n">
        <f aca="false">E48*H48</f>
        <v>0</v>
      </c>
      <c r="J48" s="270" t="n">
        <v>0</v>
      </c>
      <c r="K48" s="271" t="n">
        <f aca="false">E48*J48</f>
        <v>0</v>
      </c>
      <c r="O48" s="263" t="n">
        <v>2</v>
      </c>
      <c r="AA48" s="236" t="n">
        <v>1</v>
      </c>
      <c r="AB48" s="236" t="n">
        <v>7</v>
      </c>
      <c r="AC48" s="236" t="n">
        <v>7</v>
      </c>
      <c r="AZ48" s="236" t="n">
        <v>2</v>
      </c>
      <c r="BA48" s="236" t="n">
        <f aca="false">IF(AZ48=1,G48,0)</f>
        <v>0</v>
      </c>
      <c r="BB48" s="236" t="n">
        <f aca="false">IF(AZ48=2,G48,0)</f>
        <v>0</v>
      </c>
      <c r="BC48" s="236" t="n">
        <f aca="false">IF(AZ48=3,G48,0)</f>
        <v>0</v>
      </c>
      <c r="BD48" s="236" t="n">
        <f aca="false">IF(AZ48=4,G48,0)</f>
        <v>0</v>
      </c>
      <c r="BE48" s="236" t="n">
        <f aca="false">IF(AZ48=5,G48,0)</f>
        <v>0</v>
      </c>
      <c r="CA48" s="263" t="n">
        <v>1</v>
      </c>
      <c r="CB48" s="263" t="n">
        <v>7</v>
      </c>
    </row>
    <row collapsed="false" customFormat="false" customHeight="false" hidden="false" ht="12.75" outlineLevel="0" r="49">
      <c r="A49" s="264" t="n">
        <v>24</v>
      </c>
      <c r="B49" s="265" t="s">
        <v>234</v>
      </c>
      <c r="C49" s="266" t="s">
        <v>235</v>
      </c>
      <c r="D49" s="267" t="s">
        <v>155</v>
      </c>
      <c r="E49" s="268" t="n">
        <v>5.6</v>
      </c>
      <c r="F49" s="268" t="n">
        <v>0</v>
      </c>
      <c r="G49" s="269" t="n">
        <f aca="false">E49*F49</f>
        <v>0</v>
      </c>
      <c r="H49" s="270" t="n">
        <v>5E-005</v>
      </c>
      <c r="I49" s="271" t="n">
        <f aca="false">E49*H49</f>
        <v>0.00028</v>
      </c>
      <c r="J49" s="270"/>
      <c r="K49" s="271" t="n">
        <f aca="false">E49*J49</f>
        <v>0</v>
      </c>
      <c r="O49" s="263" t="n">
        <v>2</v>
      </c>
      <c r="AA49" s="236" t="n">
        <v>12</v>
      </c>
      <c r="AB49" s="236" t="n">
        <v>0</v>
      </c>
      <c r="AC49" s="236" t="n">
        <v>34</v>
      </c>
      <c r="AZ49" s="236" t="n">
        <v>2</v>
      </c>
      <c r="BA49" s="236" t="n">
        <f aca="false">IF(AZ49=1,G49,0)</f>
        <v>0</v>
      </c>
      <c r="BB49" s="236" t="n">
        <f aca="false">IF(AZ49=2,G49,0)</f>
        <v>0</v>
      </c>
      <c r="BC49" s="236" t="n">
        <f aca="false">IF(AZ49=3,G49,0)</f>
        <v>0</v>
      </c>
      <c r="BD49" s="236" t="n">
        <f aca="false">IF(AZ49=4,G49,0)</f>
        <v>0</v>
      </c>
      <c r="BE49" s="236" t="n">
        <f aca="false">IF(AZ49=5,G49,0)</f>
        <v>0</v>
      </c>
      <c r="CA49" s="263" t="n">
        <v>12</v>
      </c>
      <c r="CB49" s="263" t="n">
        <v>0</v>
      </c>
    </row>
    <row collapsed="false" customFormat="false" customHeight="false" hidden="false" ht="12.75" outlineLevel="0" r="50">
      <c r="A50" s="272"/>
      <c r="B50" s="273" t="s">
        <v>164</v>
      </c>
      <c r="C50" s="274" t="s">
        <v>236</v>
      </c>
      <c r="D50" s="275"/>
      <c r="E50" s="276"/>
      <c r="F50" s="277"/>
      <c r="G50" s="278" t="n">
        <f aca="false">SUM(G46:G49)</f>
        <v>0</v>
      </c>
      <c r="H50" s="279"/>
      <c r="I50" s="280" t="n">
        <f aca="false">SUM(I46:I49)</f>
        <v>0.00028</v>
      </c>
      <c r="J50" s="279"/>
      <c r="K50" s="280" t="n">
        <f aca="false">SUM(K46:K49)</f>
        <v>-0.09492</v>
      </c>
      <c r="O50" s="263" t="n">
        <v>4</v>
      </c>
      <c r="BA50" s="281" t="n">
        <f aca="false">SUM(BA46:BA49)</f>
        <v>0</v>
      </c>
      <c r="BB50" s="281" t="n">
        <f aca="false">SUM(BB46:BB49)</f>
        <v>0</v>
      </c>
      <c r="BC50" s="281" t="n">
        <f aca="false">SUM(BC46:BC49)</f>
        <v>0</v>
      </c>
      <c r="BD50" s="281" t="n">
        <f aca="false">SUM(BD46:BD49)</f>
        <v>0</v>
      </c>
      <c r="BE50" s="281" t="n">
        <f aca="false">SUM(BE46:BE49)</f>
        <v>0</v>
      </c>
    </row>
    <row collapsed="false" customFormat="false" customHeight="false" hidden="false" ht="12.75" outlineLevel="0" r="51">
      <c r="A51" s="253" t="s">
        <v>152</v>
      </c>
      <c r="B51" s="254" t="s">
        <v>49</v>
      </c>
      <c r="C51" s="255" t="s">
        <v>50</v>
      </c>
      <c r="D51" s="256"/>
      <c r="E51" s="257"/>
      <c r="F51" s="257"/>
      <c r="G51" s="258"/>
      <c r="H51" s="259"/>
      <c r="I51" s="260"/>
      <c r="J51" s="261"/>
      <c r="K51" s="262"/>
      <c r="O51" s="263" t="n">
        <v>1</v>
      </c>
    </row>
    <row collapsed="false" customFormat="false" customHeight="false" hidden="false" ht="12.75" outlineLevel="0" r="52">
      <c r="A52" s="264" t="n">
        <v>25</v>
      </c>
      <c r="B52" s="265" t="s">
        <v>237</v>
      </c>
      <c r="C52" s="266" t="s">
        <v>238</v>
      </c>
      <c r="D52" s="267" t="s">
        <v>155</v>
      </c>
      <c r="E52" s="268" t="n">
        <v>7.8</v>
      </c>
      <c r="F52" s="268" t="n">
        <v>0</v>
      </c>
      <c r="G52" s="269" t="n">
        <f aca="false">E52*F52</f>
        <v>0</v>
      </c>
      <c r="H52" s="270" t="n">
        <v>0</v>
      </c>
      <c r="I52" s="271" t="n">
        <f aca="false">E52*H52</f>
        <v>0</v>
      </c>
      <c r="J52" s="270" t="n">
        <v>0</v>
      </c>
      <c r="K52" s="271" t="n">
        <f aca="false">E52*J52</f>
        <v>0</v>
      </c>
      <c r="O52" s="263" t="n">
        <v>2</v>
      </c>
      <c r="AA52" s="236" t="n">
        <v>1</v>
      </c>
      <c r="AB52" s="236" t="n">
        <v>7</v>
      </c>
      <c r="AC52" s="236" t="n">
        <v>7</v>
      </c>
      <c r="AZ52" s="236" t="n">
        <v>2</v>
      </c>
      <c r="BA52" s="236" t="n">
        <f aca="false">IF(AZ52=1,G52,0)</f>
        <v>0</v>
      </c>
      <c r="BB52" s="236" t="n">
        <f aca="false">IF(AZ52=2,G52,0)</f>
        <v>0</v>
      </c>
      <c r="BC52" s="236" t="n">
        <f aca="false">IF(AZ52=3,G52,0)</f>
        <v>0</v>
      </c>
      <c r="BD52" s="236" t="n">
        <f aca="false">IF(AZ52=4,G52,0)</f>
        <v>0</v>
      </c>
      <c r="BE52" s="236" t="n">
        <f aca="false">IF(AZ52=5,G52,0)</f>
        <v>0</v>
      </c>
      <c r="CA52" s="263" t="n">
        <v>1</v>
      </c>
      <c r="CB52" s="263" t="n">
        <v>7</v>
      </c>
    </row>
    <row collapsed="false" customFormat="false" customHeight="false" hidden="false" ht="12.75" outlineLevel="0" r="53">
      <c r="A53" s="264" t="n">
        <v>26</v>
      </c>
      <c r="B53" s="265" t="s">
        <v>241</v>
      </c>
      <c r="C53" s="266" t="s">
        <v>242</v>
      </c>
      <c r="D53" s="267" t="s">
        <v>155</v>
      </c>
      <c r="E53" s="268" t="n">
        <v>7.8</v>
      </c>
      <c r="F53" s="268" t="n">
        <v>0</v>
      </c>
      <c r="G53" s="269" t="n">
        <f aca="false">E53*F53</f>
        <v>0</v>
      </c>
      <c r="H53" s="270" t="n">
        <v>0.00021</v>
      </c>
      <c r="I53" s="271" t="n">
        <f aca="false">E53*H53</f>
        <v>0.001638</v>
      </c>
      <c r="J53" s="270" t="n">
        <v>0</v>
      </c>
      <c r="K53" s="271" t="n">
        <f aca="false">E53*J53</f>
        <v>0</v>
      </c>
      <c r="O53" s="263" t="n">
        <v>2</v>
      </c>
      <c r="AA53" s="236" t="n">
        <v>1</v>
      </c>
      <c r="AB53" s="236" t="n">
        <v>7</v>
      </c>
      <c r="AC53" s="236" t="n">
        <v>7</v>
      </c>
      <c r="AZ53" s="236" t="n">
        <v>2</v>
      </c>
      <c r="BA53" s="236" t="n">
        <f aca="false">IF(AZ53=1,G53,0)</f>
        <v>0</v>
      </c>
      <c r="BB53" s="236" t="n">
        <f aca="false">IF(AZ53=2,G53,0)</f>
        <v>0</v>
      </c>
      <c r="BC53" s="236" t="n">
        <f aca="false">IF(AZ53=3,G53,0)</f>
        <v>0</v>
      </c>
      <c r="BD53" s="236" t="n">
        <f aca="false">IF(AZ53=4,G53,0)</f>
        <v>0</v>
      </c>
      <c r="BE53" s="236" t="n">
        <f aca="false">IF(AZ53=5,G53,0)</f>
        <v>0</v>
      </c>
      <c r="CA53" s="263" t="n">
        <v>1</v>
      </c>
      <c r="CB53" s="263" t="n">
        <v>7</v>
      </c>
    </row>
    <row collapsed="false" customFormat="false" customHeight="false" hidden="false" ht="12.75" outlineLevel="0" r="54">
      <c r="A54" s="264" t="n">
        <v>27</v>
      </c>
      <c r="B54" s="265" t="s">
        <v>243</v>
      </c>
      <c r="C54" s="266" t="s">
        <v>244</v>
      </c>
      <c r="D54" s="267" t="s">
        <v>155</v>
      </c>
      <c r="E54" s="268" t="n">
        <v>7.8</v>
      </c>
      <c r="F54" s="268" t="n">
        <v>0</v>
      </c>
      <c r="G54" s="269" t="n">
        <f aca="false">E54*F54</f>
        <v>0</v>
      </c>
      <c r="H54" s="270" t="n">
        <v>0.00475</v>
      </c>
      <c r="I54" s="271" t="n">
        <f aca="false">E54*H54</f>
        <v>0.03705</v>
      </c>
      <c r="J54" s="270" t="n">
        <v>0</v>
      </c>
      <c r="K54" s="271" t="n">
        <f aca="false">E54*J54</f>
        <v>0</v>
      </c>
      <c r="O54" s="263" t="n">
        <v>2</v>
      </c>
      <c r="AA54" s="236" t="n">
        <v>1</v>
      </c>
      <c r="AB54" s="236" t="n">
        <v>7</v>
      </c>
      <c r="AC54" s="236" t="n">
        <v>7</v>
      </c>
      <c r="AZ54" s="236" t="n">
        <v>2</v>
      </c>
      <c r="BA54" s="236" t="n">
        <f aca="false">IF(AZ54=1,G54,0)</f>
        <v>0</v>
      </c>
      <c r="BB54" s="236" t="n">
        <f aca="false">IF(AZ54=2,G54,0)</f>
        <v>0</v>
      </c>
      <c r="BC54" s="236" t="n">
        <f aca="false">IF(AZ54=3,G54,0)</f>
        <v>0</v>
      </c>
      <c r="BD54" s="236" t="n">
        <f aca="false">IF(AZ54=4,G54,0)</f>
        <v>0</v>
      </c>
      <c r="BE54" s="236" t="n">
        <f aca="false">IF(AZ54=5,G54,0)</f>
        <v>0</v>
      </c>
      <c r="CA54" s="263" t="n">
        <v>1</v>
      </c>
      <c r="CB54" s="263" t="n">
        <v>7</v>
      </c>
    </row>
    <row collapsed="false" customFormat="false" customHeight="false" hidden="false" ht="12.75" outlineLevel="0" r="55">
      <c r="A55" s="264" t="n">
        <v>28</v>
      </c>
      <c r="B55" s="265" t="s">
        <v>245</v>
      </c>
      <c r="C55" s="266" t="s">
        <v>246</v>
      </c>
      <c r="D55" s="267" t="s">
        <v>155</v>
      </c>
      <c r="E55" s="268" t="n">
        <v>7.956</v>
      </c>
      <c r="F55" s="268" t="n">
        <v>0</v>
      </c>
      <c r="G55" s="269" t="n">
        <f aca="false">E55*F55</f>
        <v>0</v>
      </c>
      <c r="H55" s="270" t="n">
        <v>0.0192</v>
      </c>
      <c r="I55" s="271" t="n">
        <f aca="false">E55*H55</f>
        <v>0.1527552</v>
      </c>
      <c r="J55" s="270"/>
      <c r="K55" s="271" t="n">
        <f aca="false">E55*J55</f>
        <v>0</v>
      </c>
      <c r="O55" s="263" t="n">
        <v>2</v>
      </c>
      <c r="AA55" s="236" t="n">
        <v>3</v>
      </c>
      <c r="AB55" s="236" t="n">
        <v>7</v>
      </c>
      <c r="AC55" s="236" t="n">
        <v>59764206</v>
      </c>
      <c r="AZ55" s="236" t="n">
        <v>2</v>
      </c>
      <c r="BA55" s="236" t="n">
        <f aca="false">IF(AZ55=1,G55,0)</f>
        <v>0</v>
      </c>
      <c r="BB55" s="236" t="n">
        <f aca="false">IF(AZ55=2,G55,0)</f>
        <v>0</v>
      </c>
      <c r="BC55" s="236" t="n">
        <f aca="false">IF(AZ55=3,G55,0)</f>
        <v>0</v>
      </c>
      <c r="BD55" s="236" t="n">
        <f aca="false">IF(AZ55=4,G55,0)</f>
        <v>0</v>
      </c>
      <c r="BE55" s="236" t="n">
        <f aca="false">IF(AZ55=5,G55,0)</f>
        <v>0</v>
      </c>
      <c r="CA55" s="263" t="n">
        <v>3</v>
      </c>
      <c r="CB55" s="263" t="n">
        <v>7</v>
      </c>
    </row>
    <row collapsed="false" customFormat="false" customHeight="false" hidden="false" ht="12.75" outlineLevel="0" r="56">
      <c r="A56" s="264" t="n">
        <v>29</v>
      </c>
      <c r="B56" s="265" t="s">
        <v>247</v>
      </c>
      <c r="C56" s="266" t="s">
        <v>248</v>
      </c>
      <c r="D56" s="267" t="s">
        <v>185</v>
      </c>
      <c r="E56" s="268" t="n">
        <v>0.1914432</v>
      </c>
      <c r="F56" s="268" t="n">
        <v>0</v>
      </c>
      <c r="G56" s="269" t="n">
        <f aca="false">E56*F56</f>
        <v>0</v>
      </c>
      <c r="H56" s="270" t="n">
        <v>0</v>
      </c>
      <c r="I56" s="271" t="n">
        <f aca="false">E56*H56</f>
        <v>0</v>
      </c>
      <c r="J56" s="270"/>
      <c r="K56" s="271" t="n">
        <f aca="false">E56*J56</f>
        <v>0</v>
      </c>
      <c r="O56" s="263" t="n">
        <v>2</v>
      </c>
      <c r="AA56" s="236" t="n">
        <v>7</v>
      </c>
      <c r="AB56" s="236" t="n">
        <v>1001</v>
      </c>
      <c r="AC56" s="236" t="n">
        <v>5</v>
      </c>
      <c r="AZ56" s="236" t="n">
        <v>2</v>
      </c>
      <c r="BA56" s="236" t="n">
        <f aca="false">IF(AZ56=1,G56,0)</f>
        <v>0</v>
      </c>
      <c r="BB56" s="236" t="n">
        <f aca="false">IF(AZ56=2,G56,0)</f>
        <v>0</v>
      </c>
      <c r="BC56" s="236" t="n">
        <f aca="false">IF(AZ56=3,G56,0)</f>
        <v>0</v>
      </c>
      <c r="BD56" s="236" t="n">
        <f aca="false">IF(AZ56=4,G56,0)</f>
        <v>0</v>
      </c>
      <c r="BE56" s="236" t="n">
        <f aca="false">IF(AZ56=5,G56,0)</f>
        <v>0</v>
      </c>
      <c r="CA56" s="263" t="n">
        <v>7</v>
      </c>
      <c r="CB56" s="263" t="n">
        <v>1001</v>
      </c>
    </row>
    <row collapsed="false" customFormat="false" customHeight="false" hidden="false" ht="12.75" outlineLevel="0" r="57">
      <c r="A57" s="272"/>
      <c r="B57" s="273" t="s">
        <v>164</v>
      </c>
      <c r="C57" s="274" t="s">
        <v>249</v>
      </c>
      <c r="D57" s="275"/>
      <c r="E57" s="276"/>
      <c r="F57" s="277"/>
      <c r="G57" s="278" t="n">
        <f aca="false">SUM(G51:G56)</f>
        <v>0</v>
      </c>
      <c r="H57" s="279"/>
      <c r="I57" s="280" t="n">
        <f aca="false">SUM(I51:I56)</f>
        <v>0.1914432</v>
      </c>
      <c r="J57" s="279"/>
      <c r="K57" s="280" t="n">
        <f aca="false">SUM(K51:K56)</f>
        <v>0</v>
      </c>
      <c r="O57" s="263" t="n">
        <v>4</v>
      </c>
      <c r="BA57" s="281" t="n">
        <f aca="false">SUM(BA51:BA56)</f>
        <v>0</v>
      </c>
      <c r="BB57" s="281" t="n">
        <f aca="false">SUM(BB51:BB56)</f>
        <v>0</v>
      </c>
      <c r="BC57" s="281" t="n">
        <f aca="false">SUM(BC51:BC56)</f>
        <v>0</v>
      </c>
      <c r="BD57" s="281" t="n">
        <f aca="false">SUM(BD51:BD56)</f>
        <v>0</v>
      </c>
      <c r="BE57" s="281" t="n">
        <f aca="false">SUM(BE51:BE56)</f>
        <v>0</v>
      </c>
    </row>
    <row collapsed="false" customFormat="false" customHeight="false" hidden="false" ht="12.75" outlineLevel="0" r="58">
      <c r="A58" s="253" t="s">
        <v>152</v>
      </c>
      <c r="B58" s="254" t="s">
        <v>51</v>
      </c>
      <c r="C58" s="255" t="s">
        <v>52</v>
      </c>
      <c r="D58" s="256"/>
      <c r="E58" s="257"/>
      <c r="F58" s="257"/>
      <c r="G58" s="258"/>
      <c r="H58" s="259"/>
      <c r="I58" s="260"/>
      <c r="J58" s="261"/>
      <c r="K58" s="262"/>
      <c r="O58" s="263" t="n">
        <v>1</v>
      </c>
    </row>
    <row collapsed="false" customFormat="false" customHeight="false" hidden="false" ht="12.75" outlineLevel="0" r="59">
      <c r="A59" s="264" t="n">
        <v>30</v>
      </c>
      <c r="B59" s="265" t="s">
        <v>250</v>
      </c>
      <c r="C59" s="266" t="s">
        <v>251</v>
      </c>
      <c r="D59" s="267" t="s">
        <v>155</v>
      </c>
      <c r="E59" s="268" t="n">
        <v>22.34</v>
      </c>
      <c r="F59" s="268" t="n">
        <v>0</v>
      </c>
      <c r="G59" s="269" t="n">
        <f aca="false">E59*F59</f>
        <v>0</v>
      </c>
      <c r="H59" s="270" t="n">
        <v>0</v>
      </c>
      <c r="I59" s="271" t="n">
        <f aca="false">E59*H59</f>
        <v>0</v>
      </c>
      <c r="J59" s="270" t="n">
        <v>0</v>
      </c>
      <c r="K59" s="271" t="n">
        <f aca="false">E59*J59</f>
        <v>0</v>
      </c>
      <c r="O59" s="263" t="n">
        <v>2</v>
      </c>
      <c r="AA59" s="236" t="n">
        <v>1</v>
      </c>
      <c r="AB59" s="236" t="n">
        <v>7</v>
      </c>
      <c r="AC59" s="236" t="n">
        <v>7</v>
      </c>
      <c r="AZ59" s="236" t="n">
        <v>2</v>
      </c>
      <c r="BA59" s="236" t="n">
        <f aca="false">IF(AZ59=1;G59;0)</f>
        <v>0</v>
      </c>
      <c r="BB59" s="236" t="n">
        <f aca="false">IF(AZ59=2;G59;0)</f>
        <v>0</v>
      </c>
      <c r="BC59" s="236" t="n">
        <f aca="false">IF(AZ59=3;G59;0)</f>
        <v>0</v>
      </c>
      <c r="BD59" s="236" t="n">
        <f aca="false">IF(AZ59=4;G59;0)</f>
        <v>0</v>
      </c>
      <c r="BE59" s="236" t="n">
        <f aca="false">IF(AZ59=5;G59;0)</f>
        <v>0</v>
      </c>
      <c r="CA59" s="263" t="n">
        <v>1</v>
      </c>
      <c r="CB59" s="263" t="n">
        <v>7</v>
      </c>
    </row>
    <row collapsed="false" customFormat="false" customHeight="false" hidden="false" ht="12.75" outlineLevel="0" r="60">
      <c r="A60" s="264" t="n">
        <v>31</v>
      </c>
      <c r="B60" s="265" t="s">
        <v>253</v>
      </c>
      <c r="C60" s="266" t="s">
        <v>254</v>
      </c>
      <c r="D60" s="267" t="s">
        <v>155</v>
      </c>
      <c r="E60" s="268" t="n">
        <v>22.34</v>
      </c>
      <c r="F60" s="268" t="n">
        <v>0</v>
      </c>
      <c r="G60" s="269" t="n">
        <f aca="false">E60*F60</f>
        <v>0</v>
      </c>
      <c r="H60" s="270" t="n">
        <v>0.00021</v>
      </c>
      <c r="I60" s="271" t="n">
        <f aca="false">E60*H60</f>
        <v>0.0046914</v>
      </c>
      <c r="J60" s="270" t="n">
        <v>0</v>
      </c>
      <c r="K60" s="271" t="n">
        <f aca="false">E60*J60</f>
        <v>0</v>
      </c>
      <c r="O60" s="263" t="n">
        <v>2</v>
      </c>
      <c r="AA60" s="236" t="n">
        <v>1</v>
      </c>
      <c r="AB60" s="236" t="n">
        <v>7</v>
      </c>
      <c r="AC60" s="236" t="n">
        <v>7</v>
      </c>
      <c r="AZ60" s="236" t="n">
        <v>2</v>
      </c>
      <c r="BA60" s="236" t="n">
        <f aca="false">IF(AZ60=1;G60;0)</f>
        <v>0</v>
      </c>
      <c r="BB60" s="236" t="n">
        <f aca="false">IF(AZ60=2;G60;0)</f>
        <v>0</v>
      </c>
      <c r="BC60" s="236" t="n">
        <f aca="false">IF(AZ60=3;G60;0)</f>
        <v>0</v>
      </c>
      <c r="BD60" s="236" t="n">
        <f aca="false">IF(AZ60=4;G60;0)</f>
        <v>0</v>
      </c>
      <c r="BE60" s="236" t="n">
        <f aca="false">IF(AZ60=5;G60;0)</f>
        <v>0</v>
      </c>
      <c r="CA60" s="263" t="n">
        <v>1</v>
      </c>
      <c r="CB60" s="263" t="n">
        <v>7</v>
      </c>
    </row>
    <row collapsed="false" customFormat="false" customHeight="false" hidden="false" ht="12.75" outlineLevel="0" r="61">
      <c r="A61" s="264" t="n">
        <v>32</v>
      </c>
      <c r="B61" s="265" t="s">
        <v>255</v>
      </c>
      <c r="C61" s="266" t="s">
        <v>256</v>
      </c>
      <c r="D61" s="267" t="s">
        <v>155</v>
      </c>
      <c r="E61" s="268" t="n">
        <v>22.34</v>
      </c>
      <c r="F61" s="268" t="n">
        <v>0</v>
      </c>
      <c r="G61" s="269" t="n">
        <f aca="false">E61*F61</f>
        <v>0</v>
      </c>
      <c r="H61" s="270" t="n">
        <v>0.00465</v>
      </c>
      <c r="I61" s="271" t="n">
        <f aca="false">E61*H61</f>
        <v>0.103881</v>
      </c>
      <c r="J61" s="270" t="n">
        <v>0</v>
      </c>
      <c r="K61" s="271" t="n">
        <f aca="false">E61*J61</f>
        <v>0</v>
      </c>
      <c r="O61" s="263" t="n">
        <v>2</v>
      </c>
      <c r="AA61" s="236" t="n">
        <v>1</v>
      </c>
      <c r="AB61" s="236" t="n">
        <v>7</v>
      </c>
      <c r="AC61" s="236" t="n">
        <v>7</v>
      </c>
      <c r="AZ61" s="236" t="n">
        <v>2</v>
      </c>
      <c r="BA61" s="236" t="n">
        <f aca="false">IF(AZ61=1;G61;0)</f>
        <v>0</v>
      </c>
      <c r="BB61" s="236" t="n">
        <f aca="false">IF(AZ61=2;G61;0)</f>
        <v>0</v>
      </c>
      <c r="BC61" s="236" t="n">
        <f aca="false">IF(AZ61=3;G61;0)</f>
        <v>0</v>
      </c>
      <c r="BD61" s="236" t="n">
        <f aca="false">IF(AZ61=4;G61;0)</f>
        <v>0</v>
      </c>
      <c r="BE61" s="236" t="n">
        <f aca="false">IF(AZ61=5;G61;0)</f>
        <v>0</v>
      </c>
      <c r="CA61" s="263" t="n">
        <v>1</v>
      </c>
      <c r="CB61" s="263" t="n">
        <v>7</v>
      </c>
    </row>
    <row collapsed="false" customFormat="false" customHeight="false" hidden="false" ht="22.5" outlineLevel="0" r="62">
      <c r="A62" s="264" t="n">
        <v>33</v>
      </c>
      <c r="B62" s="265" t="s">
        <v>257</v>
      </c>
      <c r="C62" s="266" t="s">
        <v>258</v>
      </c>
      <c r="D62" s="267" t="s">
        <v>194</v>
      </c>
      <c r="E62" s="268" t="n">
        <v>27.2</v>
      </c>
      <c r="F62" s="268" t="n">
        <v>0</v>
      </c>
      <c r="G62" s="269" t="n">
        <f aca="false">E62*F62</f>
        <v>0</v>
      </c>
      <c r="H62" s="270" t="n">
        <v>0</v>
      </c>
      <c r="I62" s="271" t="n">
        <f aca="false">E62*H62</f>
        <v>0</v>
      </c>
      <c r="J62" s="270" t="n">
        <v>0</v>
      </c>
      <c r="K62" s="271" t="n">
        <f aca="false">E62*J62</f>
        <v>0</v>
      </c>
      <c r="O62" s="263" t="n">
        <v>2</v>
      </c>
      <c r="AA62" s="236" t="n">
        <v>1</v>
      </c>
      <c r="AB62" s="236" t="n">
        <v>7</v>
      </c>
      <c r="AC62" s="236" t="n">
        <v>7</v>
      </c>
      <c r="AZ62" s="236" t="n">
        <v>2</v>
      </c>
      <c r="BA62" s="236" t="n">
        <f aca="false">IF(AZ62=1;G62;0)</f>
        <v>0</v>
      </c>
      <c r="BB62" s="236" t="n">
        <f aca="false">IF(AZ62=2;G62;0)</f>
        <v>0</v>
      </c>
      <c r="BC62" s="236" t="n">
        <f aca="false">IF(AZ62=3;G62;0)</f>
        <v>0</v>
      </c>
      <c r="BD62" s="236" t="n">
        <f aca="false">IF(AZ62=4;G62;0)</f>
        <v>0</v>
      </c>
      <c r="BE62" s="236" t="n">
        <f aca="false">IF(AZ62=5;G62;0)</f>
        <v>0</v>
      </c>
      <c r="CA62" s="263" t="n">
        <v>1</v>
      </c>
      <c r="CB62" s="263" t="n">
        <v>7</v>
      </c>
    </row>
    <row collapsed="false" customFormat="false" customHeight="false" hidden="false" ht="12.85" outlineLevel="0" r="63">
      <c r="A63" s="264" t="n">
        <v>34</v>
      </c>
      <c r="B63" s="265" t="s">
        <v>259</v>
      </c>
      <c r="C63" s="266" t="s">
        <v>260</v>
      </c>
      <c r="D63" s="267" t="s">
        <v>194</v>
      </c>
      <c r="E63" s="268" t="n">
        <v>29.92</v>
      </c>
      <c r="F63" s="268" t="n">
        <v>0</v>
      </c>
      <c r="G63" s="269" t="n">
        <f aca="false">E63*F63</f>
        <v>0</v>
      </c>
      <c r="H63" s="270" t="n">
        <v>0.00022</v>
      </c>
      <c r="I63" s="271" t="n">
        <f aca="false">E63*H63</f>
        <v>0.0065824</v>
      </c>
      <c r="J63" s="270"/>
      <c r="K63" s="271" t="n">
        <f aca="false">E63*J63</f>
        <v>0</v>
      </c>
      <c r="O63" s="263" t="n">
        <v>2</v>
      </c>
      <c r="AA63" s="236" t="n">
        <v>3</v>
      </c>
      <c r="AB63" s="236" t="n">
        <v>7</v>
      </c>
      <c r="AC63" s="236" t="s">
        <v>259</v>
      </c>
      <c r="AZ63" s="236" t="n">
        <v>2</v>
      </c>
      <c r="BA63" s="236" t="n">
        <f aca="false">IF(AZ63=1;G63;0)</f>
        <v>0</v>
      </c>
      <c r="BB63" s="236" t="n">
        <f aca="false">IF(AZ63=2;G63;0)</f>
        <v>0</v>
      </c>
      <c r="BC63" s="236" t="n">
        <f aca="false">IF(AZ63=3;G63;0)</f>
        <v>0</v>
      </c>
      <c r="BD63" s="236" t="n">
        <f aca="false">IF(AZ63=4;G63;0)</f>
        <v>0</v>
      </c>
      <c r="BE63" s="236" t="n">
        <f aca="false">IF(AZ63=5;G63;0)</f>
        <v>0</v>
      </c>
      <c r="CA63" s="263" t="n">
        <v>3</v>
      </c>
      <c r="CB63" s="263" t="n">
        <v>7</v>
      </c>
    </row>
    <row collapsed="false" customFormat="false" customHeight="false" hidden="false" ht="12.75" outlineLevel="0" r="64">
      <c r="A64" s="264" t="n">
        <v>35</v>
      </c>
      <c r="B64" s="265" t="s">
        <v>261</v>
      </c>
      <c r="C64" s="266" t="s">
        <v>262</v>
      </c>
      <c r="D64" s="267" t="s">
        <v>155</v>
      </c>
      <c r="E64" s="268" t="n">
        <v>23.0102</v>
      </c>
      <c r="F64" s="268" t="n">
        <v>0</v>
      </c>
      <c r="G64" s="269" t="n">
        <f aca="false">E64*F64</f>
        <v>0</v>
      </c>
      <c r="H64" s="270" t="n">
        <v>0.0126</v>
      </c>
      <c r="I64" s="271" t="n">
        <f aca="false">E64*H64</f>
        <v>0.28992852</v>
      </c>
      <c r="J64" s="270"/>
      <c r="K64" s="271" t="n">
        <f aca="false">E64*J64</f>
        <v>0</v>
      </c>
      <c r="O64" s="263" t="n">
        <v>2</v>
      </c>
      <c r="AA64" s="236" t="n">
        <v>3</v>
      </c>
      <c r="AB64" s="236" t="n">
        <v>7</v>
      </c>
      <c r="AC64" s="236" t="n">
        <v>597813663</v>
      </c>
      <c r="AZ64" s="236" t="n">
        <v>2</v>
      </c>
      <c r="BA64" s="236" t="n">
        <f aca="false">IF(AZ64=1;G64;0)</f>
        <v>0</v>
      </c>
      <c r="BB64" s="236" t="n">
        <f aca="false">IF(AZ64=2;G64;0)</f>
        <v>0</v>
      </c>
      <c r="BC64" s="236" t="n">
        <f aca="false">IF(AZ64=3;G64;0)</f>
        <v>0</v>
      </c>
      <c r="BD64" s="236" t="n">
        <f aca="false">IF(AZ64=4;G64;0)</f>
        <v>0</v>
      </c>
      <c r="BE64" s="236" t="n">
        <f aca="false">IF(AZ64=5;G64;0)</f>
        <v>0</v>
      </c>
      <c r="CA64" s="263" t="n">
        <v>3</v>
      </c>
      <c r="CB64" s="263" t="n">
        <v>7</v>
      </c>
    </row>
    <row collapsed="false" customFormat="false" customHeight="false" hidden="false" ht="12.75" outlineLevel="0" r="65">
      <c r="A65" s="264" t="n">
        <v>36</v>
      </c>
      <c r="B65" s="265" t="s">
        <v>263</v>
      </c>
      <c r="C65" s="266" t="s">
        <v>264</v>
      </c>
      <c r="D65" s="267" t="s">
        <v>185</v>
      </c>
      <c r="E65" s="268" t="n">
        <v>0.40508332</v>
      </c>
      <c r="F65" s="268" t="n">
        <v>0</v>
      </c>
      <c r="G65" s="269" t="n">
        <f aca="false">E65*F65</f>
        <v>0</v>
      </c>
      <c r="H65" s="270" t="n">
        <v>0</v>
      </c>
      <c r="I65" s="271" t="n">
        <f aca="false">E65*H65</f>
        <v>0</v>
      </c>
      <c r="J65" s="270"/>
      <c r="K65" s="271" t="n">
        <f aca="false">E65*J65</f>
        <v>0</v>
      </c>
      <c r="O65" s="263" t="n">
        <v>2</v>
      </c>
      <c r="AA65" s="236" t="n">
        <v>7</v>
      </c>
      <c r="AB65" s="236" t="n">
        <v>1001</v>
      </c>
      <c r="AC65" s="236" t="n">
        <v>5</v>
      </c>
      <c r="AZ65" s="236" t="n">
        <v>2</v>
      </c>
      <c r="BA65" s="236" t="n">
        <f aca="false">IF(AZ65=1;G65;0)</f>
        <v>0</v>
      </c>
      <c r="BB65" s="236" t="n">
        <f aca="false">IF(AZ65=2;G65;0)</f>
        <v>0</v>
      </c>
      <c r="BC65" s="236" t="n">
        <f aca="false">IF(AZ65=3;G65;0)</f>
        <v>0</v>
      </c>
      <c r="BD65" s="236" t="n">
        <f aca="false">IF(AZ65=4;G65;0)</f>
        <v>0</v>
      </c>
      <c r="BE65" s="236" t="n">
        <f aca="false">IF(AZ65=5;G65;0)</f>
        <v>0</v>
      </c>
      <c r="CA65" s="263" t="n">
        <v>7</v>
      </c>
      <c r="CB65" s="263" t="n">
        <v>1001</v>
      </c>
    </row>
    <row collapsed="false" customFormat="false" customHeight="false" hidden="false" ht="12.75" outlineLevel="0" r="66">
      <c r="A66" s="272"/>
      <c r="B66" s="273" t="s">
        <v>164</v>
      </c>
      <c r="C66" s="274" t="s">
        <v>265</v>
      </c>
      <c r="D66" s="275"/>
      <c r="E66" s="276"/>
      <c r="F66" s="277"/>
      <c r="G66" s="278" t="n">
        <f aca="false">SUM(G58:G65)</f>
        <v>0</v>
      </c>
      <c r="H66" s="279"/>
      <c r="I66" s="280" t="n">
        <f aca="false">SUM(I58:I65)</f>
        <v>0.40508332</v>
      </c>
      <c r="J66" s="279"/>
      <c r="K66" s="280" t="n">
        <f aca="false">SUM(K58:K65)</f>
        <v>0</v>
      </c>
      <c r="O66" s="263" t="n">
        <v>4</v>
      </c>
      <c r="BA66" s="281" t="n">
        <f aca="false">SUM(BA58:BA65)</f>
        <v>0</v>
      </c>
      <c r="BB66" s="281" t="n">
        <f aca="false">SUM(BB58:BB65)</f>
        <v>0</v>
      </c>
      <c r="BC66" s="281" t="n">
        <f aca="false">SUM(BC58:BC65)</f>
        <v>0</v>
      </c>
      <c r="BD66" s="281" t="n">
        <f aca="false">SUM(BD58:BD65)</f>
        <v>0</v>
      </c>
      <c r="BE66" s="281" t="n">
        <f aca="false">SUM(BE58:BE65)</f>
        <v>0</v>
      </c>
    </row>
    <row collapsed="false" customFormat="false" customHeight="false" hidden="false" ht="12.75" outlineLevel="0" r="67">
      <c r="A67" s="253" t="s">
        <v>152</v>
      </c>
      <c r="B67" s="254" t="s">
        <v>53</v>
      </c>
      <c r="C67" s="255" t="s">
        <v>54</v>
      </c>
      <c r="D67" s="256"/>
      <c r="E67" s="257"/>
      <c r="F67" s="257"/>
      <c r="G67" s="258"/>
      <c r="H67" s="259"/>
      <c r="I67" s="260"/>
      <c r="J67" s="261"/>
      <c r="K67" s="262"/>
      <c r="O67" s="263" t="n">
        <v>1</v>
      </c>
    </row>
    <row collapsed="false" customFormat="false" customHeight="false" hidden="false" ht="12.75" outlineLevel="0" r="68">
      <c r="A68" s="264" t="n">
        <v>37</v>
      </c>
      <c r="B68" s="265" t="s">
        <v>266</v>
      </c>
      <c r="C68" s="266" t="s">
        <v>267</v>
      </c>
      <c r="D68" s="267" t="s">
        <v>155</v>
      </c>
      <c r="E68" s="268" t="n">
        <v>19.1934</v>
      </c>
      <c r="F68" s="268" t="n">
        <v>0</v>
      </c>
      <c r="G68" s="269" t="n">
        <f aca="false">E68*F68</f>
        <v>0</v>
      </c>
      <c r="H68" s="270" t="n">
        <v>7E-005</v>
      </c>
      <c r="I68" s="271" t="n">
        <f aca="false">E68*H68</f>
        <v>0.001343538</v>
      </c>
      <c r="J68" s="270" t="n">
        <v>0</v>
      </c>
      <c r="K68" s="271" t="n">
        <f aca="false">E68*J68</f>
        <v>0</v>
      </c>
      <c r="O68" s="263" t="n">
        <v>2</v>
      </c>
      <c r="AA68" s="236" t="n">
        <v>1</v>
      </c>
      <c r="AB68" s="236" t="n">
        <v>7</v>
      </c>
      <c r="AC68" s="236" t="n">
        <v>7</v>
      </c>
      <c r="AZ68" s="236" t="n">
        <v>2</v>
      </c>
      <c r="BA68" s="236" t="n">
        <f aca="false">IF(AZ68=1,G68,0)</f>
        <v>0</v>
      </c>
      <c r="BB68" s="236" t="n">
        <f aca="false">IF(AZ68=2,G68,0)</f>
        <v>0</v>
      </c>
      <c r="BC68" s="236" t="n">
        <f aca="false">IF(AZ68=3,G68,0)</f>
        <v>0</v>
      </c>
      <c r="BD68" s="236" t="n">
        <f aca="false">IF(AZ68=4,G68,0)</f>
        <v>0</v>
      </c>
      <c r="BE68" s="236" t="n">
        <f aca="false">IF(AZ68=5,G68,0)</f>
        <v>0</v>
      </c>
      <c r="CA68" s="263" t="n">
        <v>1</v>
      </c>
      <c r="CB68" s="263" t="n">
        <v>7</v>
      </c>
    </row>
    <row collapsed="false" customFormat="false" customHeight="false" hidden="false" ht="12.75" outlineLevel="0" r="69">
      <c r="A69" s="264" t="n">
        <v>38</v>
      </c>
      <c r="B69" s="265" t="s">
        <v>268</v>
      </c>
      <c r="C69" s="266" t="s">
        <v>293</v>
      </c>
      <c r="D69" s="267" t="s">
        <v>155</v>
      </c>
      <c r="E69" s="268" t="n">
        <v>19.1934</v>
      </c>
      <c r="F69" s="268" t="n">
        <v>0</v>
      </c>
      <c r="G69" s="269" t="n">
        <f aca="false">E69*F69</f>
        <v>0</v>
      </c>
      <c r="H69" s="270" t="n">
        <v>0.00015</v>
      </c>
      <c r="I69" s="271" t="n">
        <f aca="false">E69*H69</f>
        <v>0.00287901</v>
      </c>
      <c r="J69" s="270" t="n">
        <v>0</v>
      </c>
      <c r="K69" s="271" t="n">
        <f aca="false">E69*J69</f>
        <v>0</v>
      </c>
      <c r="O69" s="263" t="n">
        <v>2</v>
      </c>
      <c r="AA69" s="236" t="n">
        <v>1</v>
      </c>
      <c r="AB69" s="236" t="n">
        <v>7</v>
      </c>
      <c r="AC69" s="236" t="n">
        <v>7</v>
      </c>
      <c r="AZ69" s="236" t="n">
        <v>2</v>
      </c>
      <c r="BA69" s="236" t="n">
        <f aca="false">IF(AZ69=1,G69,0)</f>
        <v>0</v>
      </c>
      <c r="BB69" s="236" t="n">
        <f aca="false">IF(AZ69=2,G69,0)</f>
        <v>0</v>
      </c>
      <c r="BC69" s="236" t="n">
        <f aca="false">IF(AZ69=3,G69,0)</f>
        <v>0</v>
      </c>
      <c r="BD69" s="236" t="n">
        <f aca="false">IF(AZ69=4,G69,0)</f>
        <v>0</v>
      </c>
      <c r="BE69" s="236" t="n">
        <f aca="false">IF(AZ69=5,G69,0)</f>
        <v>0</v>
      </c>
      <c r="CA69" s="263" t="n">
        <v>1</v>
      </c>
      <c r="CB69" s="263" t="n">
        <v>7</v>
      </c>
    </row>
    <row collapsed="false" customFormat="false" customHeight="false" hidden="false" ht="12.75" outlineLevel="0" r="70">
      <c r="A70" s="272"/>
      <c r="B70" s="273" t="s">
        <v>164</v>
      </c>
      <c r="C70" s="274" t="s">
        <v>270</v>
      </c>
      <c r="D70" s="275"/>
      <c r="E70" s="276"/>
      <c r="F70" s="277"/>
      <c r="G70" s="278" t="n">
        <f aca="false">SUM(G67:G69)</f>
        <v>0</v>
      </c>
      <c r="H70" s="279"/>
      <c r="I70" s="280" t="n">
        <f aca="false">SUM(I67:I69)</f>
        <v>0.004222548</v>
      </c>
      <c r="J70" s="279"/>
      <c r="K70" s="280" t="n">
        <f aca="false">SUM(K67:K69)</f>
        <v>0</v>
      </c>
      <c r="O70" s="263" t="n">
        <v>4</v>
      </c>
      <c r="BA70" s="281" t="n">
        <f aca="false">SUM(BA67:BA69)</f>
        <v>0</v>
      </c>
      <c r="BB70" s="281" t="n">
        <f aca="false">SUM(BB67:BB69)</f>
        <v>0</v>
      </c>
      <c r="BC70" s="281" t="n">
        <f aca="false">SUM(BC67:BC69)</f>
        <v>0</v>
      </c>
      <c r="BD70" s="281" t="n">
        <f aca="false">SUM(BD67:BD69)</f>
        <v>0</v>
      </c>
      <c r="BE70" s="281" t="n">
        <f aca="false">SUM(BE67:BE69)</f>
        <v>0</v>
      </c>
    </row>
    <row collapsed="false" customFormat="false" customHeight="false" hidden="false" ht="12.75" outlineLevel="0" r="71">
      <c r="A71" s="253" t="s">
        <v>152</v>
      </c>
      <c r="B71" s="254" t="s">
        <v>65</v>
      </c>
      <c r="C71" s="255" t="s">
        <v>66</v>
      </c>
      <c r="D71" s="256"/>
      <c r="E71" s="257"/>
      <c r="F71" s="257"/>
      <c r="G71" s="258"/>
      <c r="H71" s="259"/>
      <c r="I71" s="260"/>
      <c r="J71" s="261"/>
      <c r="K71" s="262"/>
      <c r="O71" s="263" t="n">
        <v>1</v>
      </c>
    </row>
    <row collapsed="false" customFormat="false" customHeight="false" hidden="false" ht="12.75" outlineLevel="0" r="72">
      <c r="A72" s="264" t="n">
        <v>39</v>
      </c>
      <c r="B72" s="265" t="s">
        <v>224</v>
      </c>
      <c r="C72" s="266" t="s">
        <v>272</v>
      </c>
      <c r="D72" s="267" t="s">
        <v>226</v>
      </c>
      <c r="E72" s="268" t="n">
        <v>2</v>
      </c>
      <c r="F72" s="268" t="n">
        <v>0</v>
      </c>
      <c r="G72" s="269" t="n">
        <f aca="false">E72*F72</f>
        <v>0</v>
      </c>
      <c r="H72" s="270" t="n">
        <v>0</v>
      </c>
      <c r="I72" s="271" t="n">
        <f aca="false">E72*H72</f>
        <v>0</v>
      </c>
      <c r="J72" s="270"/>
      <c r="K72" s="271" t="n">
        <f aca="false">E72*J72</f>
        <v>0</v>
      </c>
      <c r="O72" s="263" t="n">
        <v>2</v>
      </c>
      <c r="AA72" s="236" t="n">
        <v>12</v>
      </c>
      <c r="AB72" s="236" t="n">
        <v>0</v>
      </c>
      <c r="AC72" s="236" t="n">
        <v>28</v>
      </c>
      <c r="AZ72" s="236" t="n">
        <v>4</v>
      </c>
      <c r="BA72" s="236" t="n">
        <f aca="false">IF(AZ72=1,G72,0)</f>
        <v>0</v>
      </c>
      <c r="BB72" s="236" t="n">
        <f aca="false">IF(AZ72=2,G72,0)</f>
        <v>0</v>
      </c>
      <c r="BC72" s="236" t="n">
        <f aca="false">IF(AZ72=3,G72,0)</f>
        <v>0</v>
      </c>
      <c r="BD72" s="236" t="n">
        <f aca="false">IF(AZ72=4,G72,0)</f>
        <v>0</v>
      </c>
      <c r="BE72" s="236" t="n">
        <f aca="false">IF(AZ72=5,G72,0)</f>
        <v>0</v>
      </c>
      <c r="CA72" s="263" t="n">
        <v>12</v>
      </c>
      <c r="CB72" s="263" t="n">
        <v>0</v>
      </c>
    </row>
    <row collapsed="false" customFormat="false" customHeight="false" hidden="false" ht="12.75" outlineLevel="0" r="73">
      <c r="A73" s="264" t="n">
        <v>40</v>
      </c>
      <c r="B73" s="265" t="s">
        <v>224</v>
      </c>
      <c r="C73" s="266" t="s">
        <v>271</v>
      </c>
      <c r="D73" s="267" t="s">
        <v>226</v>
      </c>
      <c r="E73" s="268" t="n">
        <v>2</v>
      </c>
      <c r="F73" s="268" t="n">
        <v>0</v>
      </c>
      <c r="G73" s="269" t="n">
        <f aca="false">E73*F73</f>
        <v>0</v>
      </c>
      <c r="H73" s="270" t="n">
        <v>0</v>
      </c>
      <c r="I73" s="271" t="n">
        <f aca="false">E73*H73</f>
        <v>0</v>
      </c>
      <c r="J73" s="270"/>
      <c r="K73" s="271" t="n">
        <f aca="false">E73*J73</f>
        <v>0</v>
      </c>
      <c r="O73" s="263" t="n">
        <v>2</v>
      </c>
      <c r="AA73" s="236" t="n">
        <v>12</v>
      </c>
      <c r="AB73" s="236" t="n">
        <v>0</v>
      </c>
      <c r="AC73" s="236" t="n">
        <v>29</v>
      </c>
      <c r="AZ73" s="236" t="n">
        <v>4</v>
      </c>
      <c r="BA73" s="236" t="n">
        <f aca="false">IF(AZ73=1,G73,0)</f>
        <v>0</v>
      </c>
      <c r="BB73" s="236" t="n">
        <f aca="false">IF(AZ73=2,G73,0)</f>
        <v>0</v>
      </c>
      <c r="BC73" s="236" t="n">
        <f aca="false">IF(AZ73=3,G73,0)</f>
        <v>0</v>
      </c>
      <c r="BD73" s="236" t="n">
        <f aca="false">IF(AZ73=4,G73,0)</f>
        <v>0</v>
      </c>
      <c r="BE73" s="236" t="n">
        <f aca="false">IF(AZ73=5,G73,0)</f>
        <v>0</v>
      </c>
      <c r="CA73" s="263" t="n">
        <v>12</v>
      </c>
      <c r="CB73" s="263" t="n">
        <v>0</v>
      </c>
    </row>
    <row collapsed="false" customFormat="false" customHeight="false" hidden="false" ht="12.75" outlineLevel="0" r="74">
      <c r="A74" s="272"/>
      <c r="B74" s="273" t="s">
        <v>164</v>
      </c>
      <c r="C74" s="274" t="s">
        <v>273</v>
      </c>
      <c r="D74" s="275"/>
      <c r="E74" s="276"/>
      <c r="F74" s="277"/>
      <c r="G74" s="278" t="n">
        <f aca="false">SUM(G71:G73)</f>
        <v>0</v>
      </c>
      <c r="H74" s="279"/>
      <c r="I74" s="280" t="n">
        <f aca="false">SUM(I71:I73)</f>
        <v>0</v>
      </c>
      <c r="J74" s="279"/>
      <c r="K74" s="280" t="n">
        <f aca="false">SUM(K71:K73)</f>
        <v>0</v>
      </c>
      <c r="O74" s="263" t="n">
        <v>4</v>
      </c>
      <c r="BA74" s="281" t="n">
        <f aca="false">SUM(BA71:BA73)</f>
        <v>0</v>
      </c>
      <c r="BB74" s="281" t="n">
        <f aca="false">SUM(BB71:BB73)</f>
        <v>0</v>
      </c>
      <c r="BC74" s="281" t="n">
        <f aca="false">SUM(BC71:BC73)</f>
        <v>0</v>
      </c>
      <c r="BD74" s="281" t="n">
        <f aca="false">SUM(BD71:BD73)</f>
        <v>0</v>
      </c>
      <c r="BE74" s="281" t="n">
        <f aca="false">SUM(BE71:BE73)</f>
        <v>0</v>
      </c>
    </row>
    <row collapsed="false" customFormat="false" customHeight="false" hidden="false" ht="12.75" outlineLevel="0" r="75">
      <c r="A75" s="253" t="s">
        <v>152</v>
      </c>
      <c r="B75" s="254" t="s">
        <v>63</v>
      </c>
      <c r="C75" s="255" t="s">
        <v>64</v>
      </c>
      <c r="D75" s="256"/>
      <c r="E75" s="257"/>
      <c r="F75" s="257"/>
      <c r="G75" s="258"/>
      <c r="H75" s="259"/>
      <c r="I75" s="260"/>
      <c r="J75" s="261"/>
      <c r="K75" s="262"/>
      <c r="O75" s="263" t="n">
        <v>1</v>
      </c>
    </row>
    <row collapsed="false" customFormat="false" customHeight="false" hidden="false" ht="12.75" outlineLevel="0" r="76">
      <c r="A76" s="264" t="n">
        <v>41</v>
      </c>
      <c r="B76" s="265" t="s">
        <v>276</v>
      </c>
      <c r="C76" s="266" t="s">
        <v>277</v>
      </c>
      <c r="D76" s="267" t="s">
        <v>185</v>
      </c>
      <c r="E76" s="268" t="n">
        <v>1.891788</v>
      </c>
      <c r="F76" s="268" t="n">
        <v>0</v>
      </c>
      <c r="G76" s="269" t="n">
        <f aca="false">E76*F76</f>
        <v>0</v>
      </c>
      <c r="H76" s="270" t="n">
        <v>0</v>
      </c>
      <c r="I76" s="271" t="n">
        <f aca="false">E76*H76</f>
        <v>0</v>
      </c>
      <c r="J76" s="270"/>
      <c r="K76" s="271" t="n">
        <f aca="false">E76*J76</f>
        <v>0</v>
      </c>
      <c r="O76" s="263" t="n">
        <v>2</v>
      </c>
      <c r="AA76" s="236" t="n">
        <v>8</v>
      </c>
      <c r="AB76" s="236" t="n">
        <v>0</v>
      </c>
      <c r="AC76" s="236" t="n">
        <v>3</v>
      </c>
      <c r="AZ76" s="236" t="n">
        <v>1</v>
      </c>
      <c r="BA76" s="236" t="n">
        <f aca="false">IF(AZ76=1;G76;0)</f>
        <v>0</v>
      </c>
      <c r="BB76" s="236" t="n">
        <f aca="false">IF(AZ76=2;G76;0)</f>
        <v>0</v>
      </c>
      <c r="BC76" s="236" t="n">
        <f aca="false">IF(AZ76=3;G76;0)</f>
        <v>0</v>
      </c>
      <c r="BD76" s="236" t="n">
        <f aca="false">IF(AZ76=4;G76;0)</f>
        <v>0</v>
      </c>
      <c r="BE76" s="236" t="n">
        <f aca="false">IF(AZ76=5;G76;0)</f>
        <v>0</v>
      </c>
      <c r="CA76" s="263" t="n">
        <v>8</v>
      </c>
      <c r="CB76" s="263" t="n">
        <v>0</v>
      </c>
    </row>
    <row collapsed="false" customFormat="false" customHeight="false" hidden="false" ht="12.75" outlineLevel="0" r="77">
      <c r="A77" s="264" t="n">
        <v>42</v>
      </c>
      <c r="B77" s="265" t="s">
        <v>278</v>
      </c>
      <c r="C77" s="266" t="s">
        <v>279</v>
      </c>
      <c r="D77" s="267" t="s">
        <v>185</v>
      </c>
      <c r="E77" s="268" t="n">
        <v>7.567152</v>
      </c>
      <c r="F77" s="268" t="n">
        <v>0</v>
      </c>
      <c r="G77" s="269" t="n">
        <f aca="false">E77*F77</f>
        <v>0</v>
      </c>
      <c r="H77" s="270" t="n">
        <v>0</v>
      </c>
      <c r="I77" s="271" t="n">
        <f aca="false">E77*H77</f>
        <v>0</v>
      </c>
      <c r="J77" s="270"/>
      <c r="K77" s="271" t="n">
        <f aca="false">E77*J77</f>
        <v>0</v>
      </c>
      <c r="O77" s="263" t="n">
        <v>2</v>
      </c>
      <c r="AA77" s="236" t="n">
        <v>8</v>
      </c>
      <c r="AB77" s="236" t="n">
        <v>0</v>
      </c>
      <c r="AC77" s="236" t="n">
        <v>3</v>
      </c>
      <c r="AZ77" s="236" t="n">
        <v>1</v>
      </c>
      <c r="BA77" s="236" t="n">
        <f aca="false">IF(AZ77=1;G77;0)</f>
        <v>0</v>
      </c>
      <c r="BB77" s="236" t="n">
        <f aca="false">IF(AZ77=2;G77;0)</f>
        <v>0</v>
      </c>
      <c r="BC77" s="236" t="n">
        <f aca="false">IF(AZ77=3;G77;0)</f>
        <v>0</v>
      </c>
      <c r="BD77" s="236" t="n">
        <f aca="false">IF(AZ77=4;G77;0)</f>
        <v>0</v>
      </c>
      <c r="BE77" s="236" t="n">
        <f aca="false">IF(AZ77=5;G77;0)</f>
        <v>0</v>
      </c>
      <c r="CA77" s="263" t="n">
        <v>8</v>
      </c>
      <c r="CB77" s="263" t="n">
        <v>0</v>
      </c>
    </row>
    <row collapsed="false" customFormat="false" customHeight="false" hidden="false" ht="12.75" outlineLevel="0" r="78">
      <c r="A78" s="264" t="n">
        <v>43</v>
      </c>
      <c r="B78" s="265" t="s">
        <v>280</v>
      </c>
      <c r="C78" s="266" t="s">
        <v>281</v>
      </c>
      <c r="D78" s="267" t="s">
        <v>185</v>
      </c>
      <c r="E78" s="268" t="n">
        <v>1.891788</v>
      </c>
      <c r="F78" s="268" t="n">
        <v>0</v>
      </c>
      <c r="G78" s="269" t="n">
        <f aca="false">E78*F78</f>
        <v>0</v>
      </c>
      <c r="H78" s="270" t="n">
        <v>0</v>
      </c>
      <c r="I78" s="271" t="n">
        <f aca="false">E78*H78</f>
        <v>0</v>
      </c>
      <c r="J78" s="270"/>
      <c r="K78" s="271" t="n">
        <f aca="false">E78*J78</f>
        <v>0</v>
      </c>
      <c r="O78" s="263" t="n">
        <v>2</v>
      </c>
      <c r="AA78" s="236" t="n">
        <v>8</v>
      </c>
      <c r="AB78" s="236" t="n">
        <v>0</v>
      </c>
      <c r="AC78" s="236" t="n">
        <v>3</v>
      </c>
      <c r="AZ78" s="236" t="n">
        <v>1</v>
      </c>
      <c r="BA78" s="236" t="n">
        <f aca="false">IF(AZ78=1;G78;0)</f>
        <v>0</v>
      </c>
      <c r="BB78" s="236" t="n">
        <f aca="false">IF(AZ78=2;G78;0)</f>
        <v>0</v>
      </c>
      <c r="BC78" s="236" t="n">
        <f aca="false">IF(AZ78=3;G78;0)</f>
        <v>0</v>
      </c>
      <c r="BD78" s="236" t="n">
        <f aca="false">IF(AZ78=4;G78;0)</f>
        <v>0</v>
      </c>
      <c r="BE78" s="236" t="n">
        <f aca="false">IF(AZ78=5;G78;0)</f>
        <v>0</v>
      </c>
      <c r="CA78" s="263" t="n">
        <v>8</v>
      </c>
      <c r="CB78" s="263" t="n">
        <v>0</v>
      </c>
    </row>
    <row collapsed="false" customFormat="false" customHeight="false" hidden="false" ht="12.75" outlineLevel="0" r="79">
      <c r="A79" s="264" t="n">
        <v>44</v>
      </c>
      <c r="B79" s="265" t="s">
        <v>282</v>
      </c>
      <c r="C79" s="266" t="s">
        <v>283</v>
      </c>
      <c r="D79" s="267" t="s">
        <v>185</v>
      </c>
      <c r="E79" s="268" t="n">
        <v>1.891788</v>
      </c>
      <c r="F79" s="268" t="n">
        <v>0</v>
      </c>
      <c r="G79" s="269" t="n">
        <f aca="false">E79*F79</f>
        <v>0</v>
      </c>
      <c r="H79" s="270" t="n">
        <v>0</v>
      </c>
      <c r="I79" s="271" t="n">
        <f aca="false">E79*H79</f>
        <v>0</v>
      </c>
      <c r="J79" s="270"/>
      <c r="K79" s="271" t="n">
        <f aca="false">E79*J79</f>
        <v>0</v>
      </c>
      <c r="O79" s="263" t="n">
        <v>2</v>
      </c>
      <c r="AA79" s="236" t="n">
        <v>8</v>
      </c>
      <c r="AB79" s="236" t="n">
        <v>0</v>
      </c>
      <c r="AC79" s="236" t="n">
        <v>3</v>
      </c>
      <c r="AZ79" s="236" t="n">
        <v>1</v>
      </c>
      <c r="BA79" s="236" t="n">
        <f aca="false">IF(AZ79=1;G79;0)</f>
        <v>0</v>
      </c>
      <c r="BB79" s="236" t="n">
        <f aca="false">IF(AZ79=2;G79;0)</f>
        <v>0</v>
      </c>
      <c r="BC79" s="236" t="n">
        <f aca="false">IF(AZ79=3;G79;0)</f>
        <v>0</v>
      </c>
      <c r="BD79" s="236" t="n">
        <f aca="false">IF(AZ79=4;G79;0)</f>
        <v>0</v>
      </c>
      <c r="BE79" s="236" t="n">
        <f aca="false">IF(AZ79=5;G79;0)</f>
        <v>0</v>
      </c>
      <c r="CA79" s="263" t="n">
        <v>8</v>
      </c>
      <c r="CB79" s="263" t="n">
        <v>0</v>
      </c>
    </row>
    <row collapsed="false" customFormat="false" customHeight="false" hidden="false" ht="12.75" outlineLevel="0" r="80">
      <c r="A80" s="264" t="n">
        <v>45</v>
      </c>
      <c r="B80" s="265" t="s">
        <v>284</v>
      </c>
      <c r="C80" s="266" t="s">
        <v>285</v>
      </c>
      <c r="D80" s="267" t="s">
        <v>185</v>
      </c>
      <c r="E80" s="268" t="n">
        <v>1.891788</v>
      </c>
      <c r="F80" s="268" t="n">
        <v>0</v>
      </c>
      <c r="G80" s="269" t="n">
        <f aca="false">E80*F80</f>
        <v>0</v>
      </c>
      <c r="H80" s="270" t="n">
        <v>0</v>
      </c>
      <c r="I80" s="271" t="n">
        <f aca="false">E80*H80</f>
        <v>0</v>
      </c>
      <c r="J80" s="270"/>
      <c r="K80" s="271" t="n">
        <f aca="false">E80*J80</f>
        <v>0</v>
      </c>
      <c r="O80" s="263" t="n">
        <v>2</v>
      </c>
      <c r="AA80" s="236" t="n">
        <v>8</v>
      </c>
      <c r="AB80" s="236" t="n">
        <v>0</v>
      </c>
      <c r="AC80" s="236" t="n">
        <v>3</v>
      </c>
      <c r="AZ80" s="236" t="n">
        <v>1</v>
      </c>
      <c r="BA80" s="236" t="n">
        <f aca="false">IF(AZ80=1;G80;0)</f>
        <v>0</v>
      </c>
      <c r="BB80" s="236" t="n">
        <f aca="false">IF(AZ80=2;G80;0)</f>
        <v>0</v>
      </c>
      <c r="BC80" s="236" t="n">
        <f aca="false">IF(AZ80=3;G80;0)</f>
        <v>0</v>
      </c>
      <c r="BD80" s="236" t="n">
        <f aca="false">IF(AZ80=4;G80;0)</f>
        <v>0</v>
      </c>
      <c r="BE80" s="236" t="n">
        <f aca="false">IF(AZ80=5;G80;0)</f>
        <v>0</v>
      </c>
      <c r="CA80" s="263" t="n">
        <v>8</v>
      </c>
      <c r="CB80" s="263" t="n">
        <v>0</v>
      </c>
    </row>
    <row collapsed="false" customFormat="false" customHeight="false" hidden="false" ht="12.75" outlineLevel="0" r="81">
      <c r="A81" s="264" t="n">
        <v>46</v>
      </c>
      <c r="B81" s="265" t="s">
        <v>286</v>
      </c>
      <c r="C81" s="266" t="s">
        <v>287</v>
      </c>
      <c r="D81" s="267" t="s">
        <v>185</v>
      </c>
      <c r="E81" s="268" t="n">
        <v>1.891788</v>
      </c>
      <c r="F81" s="268" t="n">
        <v>0</v>
      </c>
      <c r="G81" s="269" t="n">
        <f aca="false">E81*F81</f>
        <v>0</v>
      </c>
      <c r="H81" s="270" t="n">
        <v>0</v>
      </c>
      <c r="I81" s="271" t="n">
        <f aca="false">E81*H81</f>
        <v>0</v>
      </c>
      <c r="J81" s="270"/>
      <c r="K81" s="271" t="n">
        <f aca="false">E81*J81</f>
        <v>0</v>
      </c>
      <c r="O81" s="263" t="n">
        <v>2</v>
      </c>
      <c r="AA81" s="236" t="n">
        <v>8</v>
      </c>
      <c r="AB81" s="236" t="n">
        <v>0</v>
      </c>
      <c r="AC81" s="236" t="n">
        <v>3</v>
      </c>
      <c r="AZ81" s="236" t="n">
        <v>1</v>
      </c>
      <c r="BA81" s="236" t="n">
        <f aca="false">IF(AZ81=1;G81;0)</f>
        <v>0</v>
      </c>
      <c r="BB81" s="236" t="n">
        <f aca="false">IF(AZ81=2;G81;0)</f>
        <v>0</v>
      </c>
      <c r="BC81" s="236" t="n">
        <f aca="false">IF(AZ81=3;G81;0)</f>
        <v>0</v>
      </c>
      <c r="BD81" s="236" t="n">
        <f aca="false">IF(AZ81=4;G81;0)</f>
        <v>0</v>
      </c>
      <c r="BE81" s="236" t="n">
        <f aca="false">IF(AZ81=5;G81;0)</f>
        <v>0</v>
      </c>
      <c r="CA81" s="263" t="n">
        <v>8</v>
      </c>
      <c r="CB81" s="263" t="n">
        <v>0</v>
      </c>
    </row>
    <row collapsed="false" customFormat="false" customHeight="false" hidden="false" ht="12.75" outlineLevel="0" r="82">
      <c r="A82" s="272"/>
      <c r="B82" s="273" t="s">
        <v>164</v>
      </c>
      <c r="C82" s="274" t="s">
        <v>288</v>
      </c>
      <c r="D82" s="275"/>
      <c r="E82" s="276"/>
      <c r="F82" s="277"/>
      <c r="G82" s="278" t="n">
        <f aca="false">SUM(G75:G81)</f>
        <v>0</v>
      </c>
      <c r="H82" s="279"/>
      <c r="I82" s="280" t="n">
        <f aca="false">SUM(I75:I81)</f>
        <v>0</v>
      </c>
      <c r="J82" s="279"/>
      <c r="K82" s="280" t="n">
        <f aca="false">SUM(K75:K81)</f>
        <v>0</v>
      </c>
      <c r="O82" s="263" t="n">
        <v>4</v>
      </c>
      <c r="BA82" s="281" t="n">
        <f aca="false">SUM(BA75:BA81)</f>
        <v>0</v>
      </c>
      <c r="BB82" s="281" t="n">
        <f aca="false">SUM(BB75:BB81)</f>
        <v>0</v>
      </c>
      <c r="BC82" s="281" t="n">
        <f aca="false">SUM(BC75:BC81)</f>
        <v>0</v>
      </c>
      <c r="BD82" s="281" t="n">
        <f aca="false">SUM(BD75:BD81)</f>
        <v>0</v>
      </c>
      <c r="BE82" s="281" t="n">
        <f aca="false">SUM(BE75:BE81)</f>
        <v>0</v>
      </c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2015-01-22T13:12:12Z</dcterms:created>
  <dc:creator>Karel</dc:creator>
  <cp:lastModifiedBy>Blaha</cp:lastModifiedBy>
  <cp:lastPrinted>2015-01-26T07:41:09Z</cp:lastPrinted>
  <dcterms:modified xsi:type="dcterms:W3CDTF">2015-01-26T08:19:12Z</dcterms:modified>
  <cp:revision>0</cp:revision>
</cp:coreProperties>
</file>