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tavba" sheetId="1" state="visible" r:id="rId2"/>
    <sheet name="VzorPolozky" sheetId="2" state="hidden" r:id="rId3"/>
    <sheet name="01 101 Pol" sheetId="3" state="visible" r:id="rId4"/>
  </sheets>
  <externalReferences>
    <externalReference r:id="rId5"/>
  </externalReferences>
  <definedNames>
    <definedName function="false" hidden="false" localSheetId="2" name="_xlnm.Print_Area" vbProcedure="false">'01 101 Pol'!$A$1:$X$149</definedName>
    <definedName function="false" hidden="false" localSheetId="2" name="_xlnm.Print_Titles" vbProcedure="false">'01 101 Pol'!$6:$7</definedName>
    <definedName function="false" hidden="false" localSheetId="0" name="_xlnm.Print_Area" vbProcedure="false">Stavba!$A$1:$J$64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0" name="CelkemDPHVypocet" vbProcedure="false">Stavba!$H$42</definedName>
    <definedName function="false" hidden="false" localSheetId="0" name="CenaCelkemVypocet" vbProcedure="false">Stavba!$I$42</definedName>
    <definedName function="false" hidden="false" localSheetId="0" name="CisloStavby" vbProcedure="false">Stavba!$D$2</definedName>
    <definedName function="false" hidden="false" localSheetId="0" name="DIČ" vbProcedure="false">Stavba!$I$12</definedName>
    <definedName function="false" hidden="false" localSheetId="0" name="dpsc" vbProcedure="false">Stavba!$D$13</definedName>
    <definedName function="false" hidden="false" localSheetId="0" name="IČO" vbProcedure="false">Stavba!$I$11</definedName>
    <definedName function="false" hidden="false" localSheetId="0" name="NazevStavby" vbProcedure="false">Stavba!$E$2</definedName>
    <definedName function="false" hidden="false" localSheetId="0" name="Objednatel" vbProcedure="false">Stavba!$D$5</definedName>
    <definedName function="false" hidden="false" localSheetId="0" name="Objekt" vbProcedure="false">Stavba!$B$38</definedName>
    <definedName function="false" hidden="false" localSheetId="0" name="odic" vbProcedure="false">Stavba!$I$6</definedName>
    <definedName function="false" hidden="false" localSheetId="0" name="oico" vbProcedure="false">Stavba!$I$5</definedName>
    <definedName function="false" hidden="false" localSheetId="0" name="omisto" vbProcedure="false">Stavba!$E$7</definedName>
    <definedName function="false" hidden="false" localSheetId="0" name="onazev" vbProcedure="false">Stavba!$D$6</definedName>
    <definedName function="false" hidden="false" localSheetId="0" name="opsc" vbProcedure="false">Stavba!$D$7</definedName>
    <definedName function="false" hidden="false" localSheetId="0" name="SazbaDPH1" vbProcedure="false">Stavba!$E$23</definedName>
    <definedName function="false" hidden="false" localSheetId="0" name="SazbaDPH2" vbProcedure="false">Stavba!$E$25</definedName>
    <definedName function="false" hidden="false" localSheetId="0" name="ZakladDPHSniVypocet" vbProcedure="false">Stavba!$F$42</definedName>
    <definedName function="false" hidden="false" localSheetId="0" name="ZakladDPHZaklVypocet" vbProcedure="false">Stavba!$G$42</definedName>
    <definedName function="false" hidden="false" localSheetId="0" name="Z_B7E7C763_C459_487D_8ABA_5CFDDFBD5A84_.wvu.Cols" vbProcedure="false">Stavba!$A:$A</definedName>
    <definedName function="false" hidden="false" localSheetId="0" name="Z_B7E7C763_C459_487D_8ABA_5CFDDFBD5A84_.wvu.PrintArea" vbProcedure="false">Stavba!$B$1:$J$36</definedName>
    <definedName function="false" hidden="false" localSheetId="2" name="_xlnm.Print_Titles" vbProcedure="false">'01 101 Pol'!$6:$7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<sst xmlns="http://schemas.openxmlformats.org/spreadsheetml/2006/main" count="747" uniqueCount="307">
  <si>
    <t xml:space="preserve">#RTSROZP#</t>
  </si>
  <si>
    <t xml:space="preserve">Položkový rozpočet stavby</t>
  </si>
  <si>
    <t xml:space="preserve">Stavba:</t>
  </si>
  <si>
    <t xml:space="preserve">2020/07</t>
  </si>
  <si>
    <t xml:space="preserve">ZŠ Dukelská</t>
  </si>
  <si>
    <t xml:space="preserve">Objekt:</t>
  </si>
  <si>
    <t xml:space="preserve">01</t>
  </si>
  <si>
    <t xml:space="preserve">Hlavní budova - rekonstrukce elektroinstalace</t>
  </si>
  <si>
    <t xml:space="preserve">Rozpočet:</t>
  </si>
  <si>
    <t xml:space="preserve">101</t>
  </si>
  <si>
    <t xml:space="preserve">1. NP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</si>
  <si>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</si>
  <si>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</si>
  <si>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</si>
  <si>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</si>
  <si>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</si>
  <si>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</si>
  <si>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</si>
  <si>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</si>
  <si>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</si>
  <si>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</si>
  <si>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</si>
  <si>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</si>
  <si>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</si>
  <si>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</si>
  <si>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</si>
  <si>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</si>
  <si>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</si>
  <si>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</si>
  <si>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</si>
  <si>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</si>
  <si>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</si>
  <si>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</si>
  <si>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</si>
  <si>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</si>
  <si>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</si>
  <si>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</si>
  <si>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</si>
  <si>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</si>
  <si>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</si>
  <si>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</si>
  <si>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</si>
  <si>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</si>
  <si>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</si>
  <si>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</si>
  <si>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</si>
  <si>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</si>
  <si>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Celkem za stavbu</t>
  </si>
  <si>
    <t xml:space="preserve">#POPR</t>
  </si>
  <si>
    <t xml:space="preserve">Popis rozpočtu: 101 - 1. NP</t>
  </si>
  <si>
    <t xml:space="preserve">1/ Soupis prací je sestaven podle projektové dokumentace z února 2020.</t>
  </si>
  <si>
    <t xml:space="preserve">Rekapitulace dílů</t>
  </si>
  <si>
    <t xml:space="preserve">Typ dílu</t>
  </si>
  <si>
    <t xml:space="preserve">3</t>
  </si>
  <si>
    <t xml:space="preserve">Svislé a kompletní konstrukce</t>
  </si>
  <si>
    <t xml:space="preserve">61</t>
  </si>
  <si>
    <t xml:space="preserve">Úpravy povrchů vnitřní</t>
  </si>
  <si>
    <t xml:space="preserve">94</t>
  </si>
  <si>
    <t xml:space="preserve">Lešení a stavební výtahy</t>
  </si>
  <si>
    <t xml:space="preserve">95</t>
  </si>
  <si>
    <t xml:space="preserve">Dokončovací konstrukce na pozemních stavbách</t>
  </si>
  <si>
    <t xml:space="preserve">96</t>
  </si>
  <si>
    <t xml:space="preserve">Bourání konstrukcí</t>
  </si>
  <si>
    <t xml:space="preserve">99</t>
  </si>
  <si>
    <t xml:space="preserve">Staveništní přesun hmot</t>
  </si>
  <si>
    <t xml:space="preserve">766</t>
  </si>
  <si>
    <t xml:space="preserve">Konstrukce truhlářské</t>
  </si>
  <si>
    <t xml:space="preserve">781</t>
  </si>
  <si>
    <t xml:space="preserve">Obklady keramické</t>
  </si>
  <si>
    <t xml:space="preserve">784</t>
  </si>
  <si>
    <t xml:space="preserve">Malby</t>
  </si>
  <si>
    <t xml:space="preserve">M21</t>
  </si>
  <si>
    <t xml:space="preserve">Elektromontáže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</si>
  <si>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</si>
  <si>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</si>
  <si>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</si>
  <si>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</si>
  <si>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</si>
  <si>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</si>
  <si>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</si>
  <si>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</si>
  <si>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</si>
  <si>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</si>
  <si>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</si>
  <si>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</si>
  <si>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</si>
  <si>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</si>
  <si>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</si>
  <si>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</si>
  <si>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</si>
  <si>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</si>
  <si>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</si>
  <si>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</si>
  <si>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</si>
  <si>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</si>
  <si>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</si>
  <si>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</si>
  <si>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</si>
  <si>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</si>
  <si>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</si>
  <si>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</si>
  <si>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</si>
  <si>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</si>
  <si>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</si>
  <si>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</si>
  <si>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</si>
  <si>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</si>
  <si>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</si>
  <si>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</si>
  <si>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310237241R00</t>
  </si>
  <si>
    <t xml:space="preserve">Zazdívka otvorů pl. 0,25 m2 cihlami, tl. zdi 30 cm</t>
  </si>
  <si>
    <t xml:space="preserve">kus</t>
  </si>
  <si>
    <t xml:space="preserve">RTS 20/ I</t>
  </si>
  <si>
    <t xml:space="preserve">Práce</t>
  </si>
  <si>
    <t xml:space="preserve">POL1_</t>
  </si>
  <si>
    <t xml:space="preserve">rušené rozváděče : 3</t>
  </si>
  <si>
    <t xml:space="preserve">VV</t>
  </si>
  <si>
    <t xml:space="preserve">317234410R00</t>
  </si>
  <si>
    <t xml:space="preserve">Vyzdívka mezi nosníky cihlami pálenými na MC</t>
  </si>
  <si>
    <t xml:space="preserve">m3</t>
  </si>
  <si>
    <t xml:space="preserve">překlad nad rozvaděč L50/50 - 800 mm : 0,15*0,15*0,8</t>
  </si>
  <si>
    <t xml:space="preserve">317314125R00</t>
  </si>
  <si>
    <t xml:space="preserve">Podbetonování zhlaví nosníků, zdivo šířky 250 mm</t>
  </si>
  <si>
    <t xml:space="preserve">překlad nad rozvaděč L50/50 - 800 mm : 2</t>
  </si>
  <si>
    <t xml:space="preserve">317944311RT3</t>
  </si>
  <si>
    <t xml:space="preserve">Válcované nosníky do č.12 do připravených otvorů včetně dodávky profilu</t>
  </si>
  <si>
    <t xml:space="preserve">t</t>
  </si>
  <si>
    <t xml:space="preserve">překlad nad rozvaděč L50/50 - 800 mm : 0,00377*0,8</t>
  </si>
  <si>
    <t xml:space="preserve">319201311R00</t>
  </si>
  <si>
    <t xml:space="preserve">Vyrovnání povrchu zdiva maltou tl.do 3 cm</t>
  </si>
  <si>
    <t xml:space="preserve">m2</t>
  </si>
  <si>
    <t xml:space="preserve">ostění a zadní stěny nových rozváděčů : 0,15*(0,6+1,2)*2+0,6*1,2</t>
  </si>
  <si>
    <t xml:space="preserve">340237212RT2</t>
  </si>
  <si>
    <t xml:space="preserve">Zazdívka otvorů pl.0,25m2,cihlami tl.zdi nad 10 cm s použitím suché maltové směsi</t>
  </si>
  <si>
    <t xml:space="preserve">montážní otvory pro chráničku kabeláže TST : 2</t>
  </si>
  <si>
    <t xml:space="preserve">347011000VL1</t>
  </si>
  <si>
    <t xml:space="preserve">Předstěna SDK,2x opl., RFI 12,5 mm požární odolnost 45 minut</t>
  </si>
  <si>
    <t xml:space="preserve">Vlastní</t>
  </si>
  <si>
    <t xml:space="preserve">Indiv</t>
  </si>
  <si>
    <t xml:space="preserve">provizorní krytování kabelů : 1,0*3,5</t>
  </si>
  <si>
    <t xml:space="preserve">611403380R00</t>
  </si>
  <si>
    <t xml:space="preserve">Hrubá výplň rýh ve stropech do 3x3 cm maltou z SMS</t>
  </si>
  <si>
    <t xml:space="preserve">m</t>
  </si>
  <si>
    <t xml:space="preserve">staré kabelové trasy : 350</t>
  </si>
  <si>
    <t xml:space="preserve">nové kabelové trasy : 60</t>
  </si>
  <si>
    <t xml:space="preserve">611425531R00</t>
  </si>
  <si>
    <t xml:space="preserve">Omítka rýh stropů MV do 15 cm omítkou štukovou</t>
  </si>
  <si>
    <t xml:space="preserve">omítka rýh 3x3 cm : 0,10*(350+60)</t>
  </si>
  <si>
    <t xml:space="preserve">612401391R00</t>
  </si>
  <si>
    <t xml:space="preserve">Omítka malých ploch vnitřních stěn do 1 m2</t>
  </si>
  <si>
    <t xml:space="preserve">rušený rozváděč v mozaik.obkladu : 1</t>
  </si>
  <si>
    <t xml:space="preserve">612401391RT2</t>
  </si>
  <si>
    <t xml:space="preserve">Omítka malých ploch vnitřních stěn do 1 m2 vápennou štukovou omítkou</t>
  </si>
  <si>
    <t xml:space="preserve">rušený rozváděč v omítce : 2</t>
  </si>
  <si>
    <t xml:space="preserve">nový rozváděč : 1</t>
  </si>
  <si>
    <t xml:space="preserve">612403380R00</t>
  </si>
  <si>
    <t xml:space="preserve">Hrubá výplň rýh ve stěnách do 3x3 cm maltou ze SMS</t>
  </si>
  <si>
    <t xml:space="preserve">staré kabelové trasy : 1500</t>
  </si>
  <si>
    <t xml:space="preserve">nové kabelové trasy : 500</t>
  </si>
  <si>
    <t xml:space="preserve">612403399RT2</t>
  </si>
  <si>
    <t xml:space="preserve">Hrubá výplň rýh ve stěnách maltou s použitím suché maltové směsi</t>
  </si>
  <si>
    <t xml:space="preserve">staré kabelové trasy : 0,8*80,0</t>
  </si>
  <si>
    <t xml:space="preserve">nové kabelové trasy : 0,8*40,0</t>
  </si>
  <si>
    <t xml:space="preserve">612423531R00</t>
  </si>
  <si>
    <t xml:space="preserve">Omítka rýh stěn vápenná šířky do 15 cm, štuková</t>
  </si>
  <si>
    <t xml:space="preserve">omítka rýh 3x3 cm : 0,10*2000,0</t>
  </si>
  <si>
    <t xml:space="preserve">612423731R00</t>
  </si>
  <si>
    <t xml:space="preserve">Omítka rýh stěn vápenná šířky nad 30 cm, štuková</t>
  </si>
  <si>
    <t xml:space="preserve">omítka rýh 3x3 cm : 1,0*(80,0+40,0)</t>
  </si>
  <si>
    <t xml:space="preserve">615481111R00</t>
  </si>
  <si>
    <t xml:space="preserve">Potažení válc.nosníků rabic.pletivem a postřik MC</t>
  </si>
  <si>
    <t xml:space="preserve">překlad nad rozvaděč L50/50 - 800 mm : 0,20*2*0,8</t>
  </si>
  <si>
    <t xml:space="preserve">941955002R00</t>
  </si>
  <si>
    <t xml:space="preserve">Lešení lehké pomocné, výška podlahy do 1,9 m</t>
  </si>
  <si>
    <t xml:space="preserve">57,6*2+57,7*2+57,1+167,5+6,9+11,9+18,3*2+57,7+17,7+39,2+39,7</t>
  </si>
  <si>
    <t xml:space="preserve">77,8+4,4+19,6+8,3+3,5+124,7*2+7,9+3,8+19,3+2,8+1,6</t>
  </si>
  <si>
    <t xml:space="preserve">952901111R00</t>
  </si>
  <si>
    <t xml:space="preserve">Vyčištění budov o výšce podlaží do 4 m</t>
  </si>
  <si>
    <t xml:space="preserve"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</si>
  <si>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 xml:space="preserve">POP</t>
  </si>
  <si>
    <t xml:space="preserve">954312202R00</t>
  </si>
  <si>
    <t xml:space="preserve">Opláštění z SDK,2.str.,do 500x500 mm, 2xRF tl.12,5 mm</t>
  </si>
  <si>
    <t xml:space="preserve">zákryt kabelu : 16,0</t>
  </si>
  <si>
    <t xml:space="preserve">970231250R00</t>
  </si>
  <si>
    <t xml:space="preserve">Řezání cihelného zdiva hl. řezu 250 mm</t>
  </si>
  <si>
    <t xml:space="preserve">nový rozváděč : (0,6+1,2)*2</t>
  </si>
  <si>
    <t xml:space="preserve">971033431R00</t>
  </si>
  <si>
    <t xml:space="preserve">Vybourání otv. zeď cihel. pl.0,25 m2, tl.15cm, MVC</t>
  </si>
  <si>
    <t xml:space="preserve">973031151R00</t>
  </si>
  <si>
    <t xml:space="preserve">Vysekání výklenků zeď cihel. MVC, pl. nad 0,25 m2</t>
  </si>
  <si>
    <t xml:space="preserve">nový rozvaděč : 0,15*0,6*1,2</t>
  </si>
  <si>
    <t xml:space="preserve">974031121R00</t>
  </si>
  <si>
    <t xml:space="preserve">Vysekání rýh ve zdi cihelné 3 x 3 cm</t>
  </si>
  <si>
    <t xml:space="preserve">nové kabelové trasy : 500,0</t>
  </si>
  <si>
    <t xml:space="preserve">974031147R00</t>
  </si>
  <si>
    <t xml:space="preserve">Vysekání rýh ve zdi cihelné 7 x 30 cm</t>
  </si>
  <si>
    <t xml:space="preserve">obnažení kabelů ve starých trasách : 80,0</t>
  </si>
  <si>
    <t xml:space="preserve">nové kabelové trasy : 40,0</t>
  </si>
  <si>
    <t xml:space="preserve">974031169R00</t>
  </si>
  <si>
    <t xml:space="preserve">Příplat.za dalších 10cm š.rýhy ve zdi hl. do 15 cm</t>
  </si>
  <si>
    <t xml:space="preserve">nové kabelové trasy - dalších 50 cm šířky : </t>
  </si>
  <si>
    <t xml:space="preserve">Odkaz na mn. položky pořadí 24 : 120,00000*5</t>
  </si>
  <si>
    <t xml:space="preserve">974031664R00</t>
  </si>
  <si>
    <t xml:space="preserve">Vysekání rýh zeď cihelná vtah. nosníků 15 x 15 cm</t>
  </si>
  <si>
    <t xml:space="preserve">překlad nad rozvaděč L50/50 - 800 mm : 0,8</t>
  </si>
  <si>
    <t xml:space="preserve">974052513R00</t>
  </si>
  <si>
    <t xml:space="preserve">Frézování drážky do 30x30 mm, strop, beton</t>
  </si>
  <si>
    <t xml:space="preserve">974082112R00</t>
  </si>
  <si>
    <t xml:space="preserve">Vysekání rýh pro vodiče omítka stěn MVC šířka 3 cm</t>
  </si>
  <si>
    <t xml:space="preserve">obnažení kabelů ve starých trasách : 1500,0</t>
  </si>
  <si>
    <t xml:space="preserve">974082172R00</t>
  </si>
  <si>
    <t xml:space="preserve">Vysekání rýh vodiče omítka stropů MVC šířka 3 cm</t>
  </si>
  <si>
    <t xml:space="preserve">obnažení kabelů ve starých trasách : 350</t>
  </si>
  <si>
    <t xml:space="preserve">978059511R00</t>
  </si>
  <si>
    <t xml:space="preserve">Odsekání vnitřních obkladů stěn do 1 m2</t>
  </si>
  <si>
    <t xml:space="preserve">rušený rozváděč v mozaik.obkladu : 1,0*1,0</t>
  </si>
  <si>
    <t xml:space="preserve">montážní otvory pro chráničku kabeláže TST : 1,0*1,0*2</t>
  </si>
  <si>
    <t xml:space="preserve">999281111R00</t>
  </si>
  <si>
    <t xml:space="preserve">Přesun hmot pro opravy a údržbu do výšky 25 m</t>
  </si>
  <si>
    <t xml:space="preserve">Přesun hmot</t>
  </si>
  <si>
    <t xml:space="preserve">POL7_</t>
  </si>
  <si>
    <t xml:space="preserve">R7661001</t>
  </si>
  <si>
    <t xml:space="preserve">DMT a zpětná MT školních tabulí</t>
  </si>
  <si>
    <t xml:space="preserve">položka obsahuje i náklady na zabalení a uskladnění</t>
  </si>
  <si>
    <t xml:space="preserve">781101210RT1</t>
  </si>
  <si>
    <t xml:space="preserve">Penetrace podkladu pod obklady penetrační nátěr Primer G</t>
  </si>
  <si>
    <t xml:space="preserve">POL1_7</t>
  </si>
  <si>
    <t xml:space="preserve">Odkaz na mn. položky pořadí 34 : 3,00000</t>
  </si>
  <si>
    <t xml:space="preserve">781485116R00</t>
  </si>
  <si>
    <t xml:space="preserve">Obklad vnitř.mozaika keramická do 50x50mm, tmel</t>
  </si>
  <si>
    <t xml:space="preserve">oprava a doplnění obkladu : </t>
  </si>
  <si>
    <t xml:space="preserve">781489710R00</t>
  </si>
  <si>
    <t xml:space="preserve">Příplatek mozaika, za plochu do 2 m2</t>
  </si>
  <si>
    <t xml:space="preserve">M7811001</t>
  </si>
  <si>
    <t xml:space="preserve">Obklad mozaikový vzhled dle stávající</t>
  </si>
  <si>
    <t xml:space="preserve">Specifikace</t>
  </si>
  <si>
    <t xml:space="preserve">POL3_</t>
  </si>
  <si>
    <t xml:space="preserve">Koeficient: 0,10</t>
  </si>
  <si>
    <t xml:space="preserve">998781101R00</t>
  </si>
  <si>
    <t xml:space="preserve">Přesun hmot pro obklady keramické, výšky do 6 m</t>
  </si>
  <si>
    <t xml:space="preserve">784452931R00</t>
  </si>
  <si>
    <t xml:space="preserve">Oprava,směs tekut.2x, 1bar+strop, obrus míst. 3,8m</t>
  </si>
  <si>
    <t xml:space="preserve">STROPY : 57,6*2+57,7*2+57,1+6,9+11,9+18,3*2+57,7+17,7+39,2+39,7</t>
  </si>
  <si>
    <t xml:space="preserve">stropní trámy : 0,25*2*3,0*18</t>
  </si>
  <si>
    <t xml:space="preserve">STĚNY: chodby : (3,45-1,2)*(70,24+4,5+1,5)*2</t>
  </si>
  <si>
    <t xml:space="preserve">učebny, kanceláře : 3,45*(6,3*5+8,9*4+6,3*8+2,9*4+8,9+2,8+6,0+5,85+12,0)*2</t>
  </si>
  <si>
    <t xml:space="preserve">záchody : (3,45-2,0)*(3,95*2+1,1+4,95+1,95+6,15)*2</t>
  </si>
  <si>
    <t xml:space="preserve">(3,45-2,0)*(1,95*2+4,05+2,0+3,95+4,9+1,15*3+1,1+1,25+1,4)*2</t>
  </si>
  <si>
    <t xml:space="preserve">784452942R00</t>
  </si>
  <si>
    <t xml:space="preserve">Oprava,směs tekut.2x, 1bar+strop, oškr. místn. 5 m</t>
  </si>
  <si>
    <t xml:space="preserve">vstupní hala : 167,5+4,65*(15,9+6,3+8,7+1,35)*2-2,8*3,2*5-2,2*4,1*9+4,0*14</t>
  </si>
  <si>
    <t xml:space="preserve">21019000VL1</t>
  </si>
  <si>
    <t xml:space="preserve">Vybourání skříní rušených rozváděčů</t>
  </si>
  <si>
    <t xml:space="preserve">210810000VL1</t>
  </si>
  <si>
    <t xml:space="preserve">Demontáž kabelu uloženého pod omítkou</t>
  </si>
  <si>
    <t xml:space="preserve">odborný odhad výměry</t>
  </si>
  <si>
    <t xml:space="preserve">R2101001</t>
  </si>
  <si>
    <t xml:space="preserve">Elektroinstalace dle samostatného soupisu prací</t>
  </si>
  <si>
    <t xml:space="preserve">kpl</t>
  </si>
  <si>
    <t xml:space="preserve">Kalkul</t>
  </si>
  <si>
    <t xml:space="preserve">R9791001</t>
  </si>
  <si>
    <t xml:space="preserve">Odvoz a likvidace vybouraného el. materiálu - kabely</t>
  </si>
  <si>
    <t xml:space="preserve">979081111R00</t>
  </si>
  <si>
    <t xml:space="preserve">Odvoz suti a vybour. hmot na skládku do 1 km</t>
  </si>
  <si>
    <t xml:space="preserve">Přesun suti</t>
  </si>
  <si>
    <t xml:space="preserve">POL8_</t>
  </si>
  <si>
    <t xml:space="preserve">979081121R00</t>
  </si>
  <si>
    <t xml:space="preserve">Příplatek k odvozu za každý další 1 km</t>
  </si>
  <si>
    <t xml:space="preserve">dalších 9 km</t>
  </si>
  <si>
    <t xml:space="preserve">979990001R00</t>
  </si>
  <si>
    <t xml:space="preserve">Poplatek za skládku stavební suti</t>
  </si>
  <si>
    <t xml:space="preserve">979087312R00</t>
  </si>
  <si>
    <t xml:space="preserve">Vodorovné přemístění vyb. hmot nošením do 10 m</t>
  </si>
  <si>
    <t xml:space="preserve">979087392R00</t>
  </si>
  <si>
    <t xml:space="preserve">Příplatek za nošení vyb. hmot každých dalších 10 m</t>
  </si>
  <si>
    <t xml:space="preserve">dalších 60 m</t>
  </si>
  <si>
    <t xml:space="preserve">005111021R</t>
  </si>
  <si>
    <t xml:space="preserve">Vytyčení inženýrských sítí</t>
  </si>
  <si>
    <t xml:space="preserve">Soubor</t>
  </si>
  <si>
    <t xml:space="preserve">VRN</t>
  </si>
  <si>
    <t xml:space="preserve">POL99_8</t>
  </si>
  <si>
    <t xml:space="preserve">zjištění a vyznačení polohy stávajících kabelových tras a jiných rozvodů</t>
  </si>
  <si>
    <t xml:space="preserve">005121 R</t>
  </si>
  <si>
    <t xml:space="preserve">Zařízení staveniště</t>
  </si>
  <si>
    <t xml:space="preserve">Veškeré náklady spojené s vybudováním, provozem a odstraněním zařízení staveniště.</t>
  </si>
  <si>
    <t xml:space="preserve">VN001</t>
  </si>
  <si>
    <t xml:space="preserve">Dělící stěna prachotěsná - hranoly, deska DTD</t>
  </si>
  <si>
    <t xml:space="preserve">3,5*(1,5+4,2)*2</t>
  </si>
  <si>
    <t xml:space="preserve">VN002</t>
  </si>
  <si>
    <t xml:space="preserve">Dveře do dřevěné stěny, vč. kování a těsnění</t>
  </si>
  <si>
    <t xml:space="preserve">VN003</t>
  </si>
  <si>
    <t xml:space="preserve">Vyklizení místností</t>
  </si>
  <si>
    <t xml:space="preserve">položka obsahuje: náklady na vyklizení místností, zabalení a uskladnění vybavení</t>
  </si>
  <si>
    <t xml:space="preserve">VN004</t>
  </si>
  <si>
    <t xml:space="preserve">Zakrývání podlah, oken, žaluzií a ponechaného vybavení a zařízení</t>
  </si>
  <si>
    <t xml:space="preserve">Náklady na ochranu před poškozením stavebním provozem zakrýváním deskami, fóliemi apod.</t>
  </si>
  <si>
    <t xml:space="preserve">005211080R</t>
  </si>
  <si>
    <t xml:space="preserve">Bezpečnostní a hygienická opatření na staveništi </t>
  </si>
  <si>
    <t xml:space="preserve"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</si>
  <si>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 xml:space="preserve">005241010R</t>
  </si>
  <si>
    <t xml:space="preserve">Dokumentace skutečného provedení </t>
  </si>
  <si>
    <t xml:space="preserve">Náklady na vyhotovení dokumentace skutečného provedení stavby a její předání objednateli v požadované formě a požadovaném počtu.</t>
  </si>
  <si>
    <t xml:space="preserve">005211020R</t>
  </si>
  <si>
    <t xml:space="preserve">Ochrana stávajících inženýrských sítí na staveništ</t>
  </si>
  <si>
    <t xml:space="preserve"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</si>
  <si>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 xml:space="preserve">SUM</t>
  </si>
  <si>
    <t xml:space="preserve">END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</si>
</sst>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[$-405]D/M/YYYY"/>
    <numFmt numFmtId="167" formatCode="#,##0.00"/>
    <numFmt numFmtId="168" formatCode="0"/>
    <numFmt numFmtId="169" formatCode="0.00"/>
    <numFmt numFmtId="170" formatCode="#,##0"/>
    <numFmt numFmtId="171" formatCode="General"/>
    <numFmt numFmtId="172" formatCode="#,##0.00000"/>
  </numFmts>
  <fonts count="25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9"/>
      <name val="Arial CE"/>
      <family val="2"/>
      <charset val="238"/>
    </font>
    <font>
      <b val="true"/>
      <sz val="10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00FF"/>
      <name val="Arial CE"/>
      <family val="0"/>
      <charset val="238"/>
    </font>
    <font>
      <sz val="8"/>
      <color rgb="FFFFFFFF"/>
      <name val="Arial CE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9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2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3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9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9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2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2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2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9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4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4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6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5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8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7" fontId="8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9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9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2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2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2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9" fillId="2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9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9" fillId="2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9" fillId="2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9" fillId="2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9" fillId="2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20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20" fillId="3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20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20" fillId="3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20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1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2" fontId="21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22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2" fontId="20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20" fillId="3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20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2" fontId="2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23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2" fontId="23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71" fontId="2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9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9" fillId="2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9" fillId="2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AZ67"/>
  <sheetViews>
    <sheetView showFormulas="false" showGridLines="false" showRowColHeaders="true" showZeros="true" rightToLeft="false" tabSelected="false" showOutlineSymbols="true" defaultGridColor="true" view="normal" topLeftCell="B23" colorId="64" zoomScale="100" zoomScaleNormal="100" zoomScalePageLayoutView="75" workbookViewId="0">
      <selection pane="topLeft" activeCell="A28" activeCellId="0" sqref="A28"/>
    </sheetView>
  </sheetViews>
  <sheetFormatPr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1" width="7.42"/>
    <col collapsed="false" customWidth="true" hidden="false" outlineLevel="0" max="4" min="4" style="1" width="13.01"/>
    <col collapsed="false" customWidth="true" hidden="false" outlineLevel="0" max="5" min="5" style="1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  <col collapsed="false" customWidth="true" hidden="false" outlineLevel="0" max="51" min="16" style="0" width="9"/>
    <col collapsed="false" customWidth="true" hidden="false" outlineLevel="0" max="52" min="52" style="0" width="94.58"/>
    <col collapsed="false" customWidth="true" hidden="false" outlineLevel="0" max="1025" min="53" style="0" width="9"/>
  </cols>
  <sheetData>
    <row r="1" customFormat="false" ht="33.75" hidden="false" customHeight="true" outlineLevel="0" collapsed="false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</row>
    <row r="2" customFormat="false" ht="36" hidden="false" customHeight="true" outlineLevel="0" collapsed="false">
      <c r="A2" s="4"/>
      <c r="B2" s="5" t="s">
        <v>2</v>
      </c>
      <c r="C2" s="6"/>
      <c r="D2" s="7" t="s">
        <v>3</v>
      </c>
      <c r="E2" s="8" t="s">
        <v>4</v>
      </c>
      <c r="F2" s="8"/>
      <c r="G2" s="8"/>
      <c r="H2" s="8"/>
      <c r="I2" s="8"/>
      <c r="J2" s="8"/>
      <c r="O2" s="9"/>
    </row>
    <row r="3" customFormat="false" ht="27" hidden="false" customHeight="true" outlineLevel="0" collapsed="false">
      <c r="A3" s="4"/>
      <c r="B3" s="10" t="s">
        <v>5</v>
      </c>
      <c r="C3" s="6"/>
      <c r="D3" s="11" t="s">
        <v>6</v>
      </c>
      <c r="E3" s="12" t="s">
        <v>7</v>
      </c>
      <c r="F3" s="12"/>
      <c r="G3" s="12"/>
      <c r="H3" s="12"/>
      <c r="I3" s="12"/>
      <c r="J3" s="12"/>
    </row>
    <row r="4" customFormat="false" ht="23.25" hidden="false" customHeight="true" outlineLevel="0" collapsed="false">
      <c r="A4" s="13" t="n">
        <v>3052</v>
      </c>
      <c r="B4" s="14" t="s">
        <v>8</v>
      </c>
      <c r="C4" s="15"/>
      <c r="D4" s="16" t="s">
        <v>9</v>
      </c>
      <c r="E4" s="17" t="s">
        <v>10</v>
      </c>
      <c r="F4" s="17"/>
      <c r="G4" s="17"/>
      <c r="H4" s="17"/>
      <c r="I4" s="17"/>
      <c r="J4" s="17"/>
    </row>
    <row r="5" customFormat="false" ht="24" hidden="false" customHeight="true" outlineLevel="0" collapsed="false">
      <c r="A5" s="4"/>
      <c r="B5" s="18" t="s">
        <v>11</v>
      </c>
      <c r="D5" s="19"/>
      <c r="E5" s="19"/>
      <c r="F5" s="19"/>
      <c r="G5" s="19"/>
      <c r="H5" s="20" t="s">
        <v>12</v>
      </c>
      <c r="I5" s="21"/>
      <c r="J5" s="22"/>
    </row>
    <row r="6" customFormat="false" ht="15.75" hidden="false" customHeight="true" outlineLevel="0" collapsed="false">
      <c r="A6" s="4"/>
      <c r="B6" s="23"/>
      <c r="C6" s="24"/>
      <c r="D6" s="25"/>
      <c r="E6" s="25"/>
      <c r="F6" s="25"/>
      <c r="G6" s="25"/>
      <c r="H6" s="20" t="s">
        <v>13</v>
      </c>
      <c r="I6" s="21"/>
      <c r="J6" s="22"/>
    </row>
    <row r="7" customFormat="false" ht="15.75" hidden="false" customHeight="true" outlineLevel="0" collapsed="false">
      <c r="A7" s="4"/>
      <c r="B7" s="26"/>
      <c r="C7" s="27"/>
      <c r="D7" s="28"/>
      <c r="E7" s="29"/>
      <c r="F7" s="29"/>
      <c r="G7" s="29"/>
      <c r="H7" s="30"/>
      <c r="I7" s="31"/>
      <c r="J7" s="32"/>
    </row>
    <row r="8" customFormat="false" ht="24" hidden="true" customHeight="true" outlineLevel="0" collapsed="false">
      <c r="A8" s="4"/>
      <c r="B8" s="18" t="s">
        <v>14</v>
      </c>
      <c r="D8" s="33"/>
      <c r="H8" s="20" t="s">
        <v>12</v>
      </c>
      <c r="I8" s="21"/>
      <c r="J8" s="22"/>
    </row>
    <row r="9" customFormat="false" ht="15.75" hidden="true" customHeight="true" outlineLevel="0" collapsed="false">
      <c r="A9" s="4"/>
      <c r="B9" s="4"/>
      <c r="D9" s="33"/>
      <c r="H9" s="20" t="s">
        <v>13</v>
      </c>
      <c r="I9" s="21"/>
      <c r="J9" s="22"/>
    </row>
    <row r="10" customFormat="false" ht="15.75" hidden="true" customHeight="true" outlineLevel="0" collapsed="false">
      <c r="A10" s="4"/>
      <c r="B10" s="34"/>
      <c r="C10" s="27"/>
      <c r="D10" s="28"/>
      <c r="E10" s="35"/>
      <c r="F10" s="30"/>
      <c r="G10" s="36"/>
      <c r="H10" s="36"/>
      <c r="I10" s="37"/>
      <c r="J10" s="32"/>
    </row>
    <row r="11" customFormat="false" ht="24" hidden="false" customHeight="true" outlineLevel="0" collapsed="false">
      <c r="A11" s="4"/>
      <c r="B11" s="18" t="s">
        <v>15</v>
      </c>
      <c r="D11" s="38"/>
      <c r="E11" s="38"/>
      <c r="F11" s="38"/>
      <c r="G11" s="38"/>
      <c r="H11" s="20" t="s">
        <v>12</v>
      </c>
      <c r="I11" s="39"/>
      <c r="J11" s="22"/>
    </row>
    <row r="12" customFormat="false" ht="15.75" hidden="false" customHeight="true" outlineLevel="0" collapsed="false">
      <c r="A12" s="4"/>
      <c r="B12" s="23"/>
      <c r="C12" s="24"/>
      <c r="D12" s="40"/>
      <c r="E12" s="40"/>
      <c r="F12" s="40"/>
      <c r="G12" s="40"/>
      <c r="H12" s="20" t="s">
        <v>13</v>
      </c>
      <c r="I12" s="39"/>
      <c r="J12" s="22"/>
    </row>
    <row r="13" customFormat="false" ht="15.75" hidden="false" customHeight="true" outlineLevel="0" collapsed="false">
      <c r="A13" s="4"/>
      <c r="B13" s="26"/>
      <c r="C13" s="27"/>
      <c r="D13" s="41"/>
      <c r="E13" s="42"/>
      <c r="F13" s="42"/>
      <c r="G13" s="42"/>
      <c r="H13" s="43"/>
      <c r="I13" s="31"/>
      <c r="J13" s="32"/>
    </row>
    <row r="14" customFormat="false" ht="24" hidden="false" customHeight="true" outlineLevel="0" collapsed="false">
      <c r="A14" s="4"/>
      <c r="B14" s="44" t="s">
        <v>16</v>
      </c>
      <c r="C14" s="45"/>
      <c r="D14" s="46"/>
      <c r="E14" s="47"/>
      <c r="F14" s="48"/>
      <c r="G14" s="48"/>
      <c r="H14" s="49"/>
      <c r="I14" s="48"/>
      <c r="J14" s="50"/>
    </row>
    <row r="15" customFormat="false" ht="32.25" hidden="false" customHeight="true" outlineLevel="0" collapsed="false">
      <c r="A15" s="4"/>
      <c r="B15" s="34" t="s">
        <v>17</v>
      </c>
      <c r="C15" s="51"/>
      <c r="D15" s="52"/>
      <c r="E15" s="53"/>
      <c r="F15" s="53"/>
      <c r="G15" s="54"/>
      <c r="H15" s="54"/>
      <c r="I15" s="55" t="s">
        <v>18</v>
      </c>
      <c r="J15" s="55"/>
    </row>
    <row r="16" customFormat="false" ht="23.25" hidden="false" customHeight="true" outlineLevel="0" collapsed="false">
      <c r="A16" s="56" t="s">
        <v>19</v>
      </c>
      <c r="B16" s="57" t="s">
        <v>19</v>
      </c>
      <c r="C16" s="58"/>
      <c r="D16" s="59"/>
      <c r="E16" s="60"/>
      <c r="F16" s="60"/>
      <c r="G16" s="60"/>
      <c r="H16" s="60"/>
      <c r="I16" s="61" t="n">
        <f aca="false">SUMIF(F51:F63,A16,I51:I63)+SUMIF(F51:F63,"PSU",I51:I63)</f>
        <v>0</v>
      </c>
      <c r="J16" s="61"/>
    </row>
    <row r="17" customFormat="false" ht="23.25" hidden="false" customHeight="true" outlineLevel="0" collapsed="false">
      <c r="A17" s="56" t="s">
        <v>20</v>
      </c>
      <c r="B17" s="57" t="s">
        <v>20</v>
      </c>
      <c r="C17" s="58"/>
      <c r="D17" s="59"/>
      <c r="E17" s="60"/>
      <c r="F17" s="60"/>
      <c r="G17" s="60"/>
      <c r="H17" s="60"/>
      <c r="I17" s="61" t="n">
        <f aca="false">SUMIF(F51:F63,A17,I51:I63)</f>
        <v>0</v>
      </c>
      <c r="J17" s="61"/>
    </row>
    <row r="18" customFormat="false" ht="23.25" hidden="false" customHeight="true" outlineLevel="0" collapsed="false">
      <c r="A18" s="56" t="s">
        <v>21</v>
      </c>
      <c r="B18" s="57" t="s">
        <v>21</v>
      </c>
      <c r="C18" s="58"/>
      <c r="D18" s="59"/>
      <c r="E18" s="60"/>
      <c r="F18" s="60"/>
      <c r="G18" s="60"/>
      <c r="H18" s="60"/>
      <c r="I18" s="61" t="n">
        <f aca="false">SUMIF(F51:F63,A18,I51:I63)</f>
        <v>0</v>
      </c>
      <c r="J18" s="61"/>
    </row>
    <row r="19" customFormat="false" ht="23.25" hidden="false" customHeight="true" outlineLevel="0" collapsed="false">
      <c r="A19" s="56" t="s">
        <v>22</v>
      </c>
      <c r="B19" s="57" t="s">
        <v>23</v>
      </c>
      <c r="C19" s="58"/>
      <c r="D19" s="59"/>
      <c r="E19" s="60"/>
      <c r="F19" s="60"/>
      <c r="G19" s="60"/>
      <c r="H19" s="60"/>
      <c r="I19" s="61" t="n">
        <f aca="false">SUMIF(F51:F63,A19,I51:I63)</f>
        <v>0</v>
      </c>
      <c r="J19" s="61"/>
    </row>
    <row r="20" customFormat="false" ht="23.25" hidden="false" customHeight="true" outlineLevel="0" collapsed="false">
      <c r="A20" s="56" t="s">
        <v>24</v>
      </c>
      <c r="B20" s="57" t="s">
        <v>25</v>
      </c>
      <c r="C20" s="58"/>
      <c r="D20" s="59"/>
      <c r="E20" s="60"/>
      <c r="F20" s="60"/>
      <c r="G20" s="60"/>
      <c r="H20" s="60"/>
      <c r="I20" s="61" t="n">
        <f aca="false">SUMIF(F51:F63,A20,I51:I63)</f>
        <v>0</v>
      </c>
      <c r="J20" s="61"/>
    </row>
    <row r="21" customFormat="false" ht="23.25" hidden="false" customHeight="true" outlineLevel="0" collapsed="false">
      <c r="A21" s="4"/>
      <c r="B21" s="62" t="s">
        <v>18</v>
      </c>
      <c r="C21" s="63"/>
      <c r="D21" s="64"/>
      <c r="E21" s="65"/>
      <c r="F21" s="65"/>
      <c r="G21" s="65"/>
      <c r="H21" s="65"/>
      <c r="I21" s="66" t="n">
        <f aca="false">SUM(I16:J20)</f>
        <v>0</v>
      </c>
      <c r="J21" s="66"/>
    </row>
    <row r="22" customFormat="false" ht="33" hidden="false" customHeight="true" outlineLevel="0" collapsed="false">
      <c r="A22" s="4"/>
      <c r="B22" s="67" t="s">
        <v>26</v>
      </c>
      <c r="C22" s="58"/>
      <c r="D22" s="59"/>
      <c r="E22" s="68"/>
      <c r="F22" s="69"/>
      <c r="G22" s="70"/>
      <c r="H22" s="70"/>
      <c r="I22" s="70"/>
      <c r="J22" s="71"/>
    </row>
    <row r="23" customFormat="false" ht="23.25" hidden="false" customHeight="true" outlineLevel="0" collapsed="false">
      <c r="A23" s="4" t="n">
        <f aca="false">ZakladDPHSni*SazbaDPH1/100</f>
        <v>0</v>
      </c>
      <c r="B23" s="57" t="s">
        <v>27</v>
      </c>
      <c r="C23" s="58"/>
      <c r="D23" s="59"/>
      <c r="E23" s="72" t="n">
        <v>15</v>
      </c>
      <c r="F23" s="69" t="s">
        <v>28</v>
      </c>
      <c r="G23" s="73" t="n">
        <f aca="false">ZakladDPHSniVypocet</f>
        <v>0</v>
      </c>
      <c r="H23" s="73"/>
      <c r="I23" s="73"/>
      <c r="J23" s="71" t="str">
        <f aca="false">Mena</f>
        <v>CZK</v>
      </c>
    </row>
    <row r="24" customFormat="false" ht="23.25" hidden="false" customHeight="true" outlineLevel="0" collapsed="false">
      <c r="A24" s="4" t="n">
        <f aca="false">(A23-INT(A23))*100</f>
        <v>0</v>
      </c>
      <c r="B24" s="57" t="s">
        <v>29</v>
      </c>
      <c r="C24" s="58"/>
      <c r="D24" s="59"/>
      <c r="E24" s="72" t="n">
        <f aca="false">SazbaDPH1</f>
        <v>15</v>
      </c>
      <c r="F24" s="69" t="s">
        <v>28</v>
      </c>
      <c r="G24" s="74" t="n">
        <f aca="false">A23</f>
        <v>0</v>
      </c>
      <c r="H24" s="74"/>
      <c r="I24" s="74"/>
      <c r="J24" s="71" t="str">
        <f aca="false">Mena</f>
        <v>CZK</v>
      </c>
    </row>
    <row r="25" customFormat="false" ht="23.25" hidden="false" customHeight="true" outlineLevel="0" collapsed="false">
      <c r="A25" s="4" t="n">
        <f aca="false">ZakladDPHZakl*SazbaDPH2/100</f>
        <v>0</v>
      </c>
      <c r="B25" s="57" t="s">
        <v>30</v>
      </c>
      <c r="C25" s="58"/>
      <c r="D25" s="59"/>
      <c r="E25" s="72" t="n">
        <v>21</v>
      </c>
      <c r="F25" s="69" t="s">
        <v>28</v>
      </c>
      <c r="G25" s="73" t="n">
        <f aca="false">ZakladDPHZaklVypocet</f>
        <v>0</v>
      </c>
      <c r="H25" s="73"/>
      <c r="I25" s="73"/>
      <c r="J25" s="71" t="str">
        <f aca="false">Mena</f>
        <v>CZK</v>
      </c>
    </row>
    <row r="26" customFormat="false" ht="23.25" hidden="false" customHeight="true" outlineLevel="0" collapsed="false">
      <c r="A26" s="4" t="n">
        <f aca="false">(A25-INT(A25))*100</f>
        <v>0</v>
      </c>
      <c r="B26" s="75" t="s">
        <v>31</v>
      </c>
      <c r="C26" s="76"/>
      <c r="D26" s="52"/>
      <c r="E26" s="77" t="n">
        <f aca="false">SazbaDPH2</f>
        <v>21</v>
      </c>
      <c r="F26" s="78" t="s">
        <v>28</v>
      </c>
      <c r="G26" s="79" t="n">
        <f aca="false">A25</f>
        <v>0</v>
      </c>
      <c r="H26" s="79"/>
      <c r="I26" s="79"/>
      <c r="J26" s="80" t="str">
        <f aca="false">Mena</f>
        <v>CZK</v>
      </c>
    </row>
    <row r="27" customFormat="false" ht="23.25" hidden="false" customHeight="true" outlineLevel="0" collapsed="false">
      <c r="A27" s="4" t="n">
        <f aca="false">ZakladDPHSni+DPHSni+ZakladDPHZakl+DPHZakl</f>
        <v>0</v>
      </c>
      <c r="B27" s="18" t="s">
        <v>32</v>
      </c>
      <c r="C27" s="81"/>
      <c r="D27" s="82"/>
      <c r="E27" s="81"/>
      <c r="F27" s="83"/>
      <c r="G27" s="84" t="n">
        <f aca="false">CenaCelkem-(ZakladDPHSni+DPHSni+ZakladDPHZakl+DPHZakl)</f>
        <v>0</v>
      </c>
      <c r="H27" s="84"/>
      <c r="I27" s="84"/>
      <c r="J27" s="85" t="str">
        <f aca="false">Mena</f>
        <v>CZK</v>
      </c>
    </row>
    <row r="28" customFormat="false" ht="27.75" hidden="true" customHeight="true" outlineLevel="0" collapsed="false">
      <c r="A28" s="4"/>
      <c r="B28" s="86" t="s">
        <v>33</v>
      </c>
      <c r="C28" s="87"/>
      <c r="D28" s="87"/>
      <c r="E28" s="88"/>
      <c r="F28" s="89"/>
      <c r="G28" s="90" t="n">
        <f aca="false">ZakladDPHSniVypocet+ZakladDPHZaklVypocet</f>
        <v>0</v>
      </c>
      <c r="H28" s="90"/>
      <c r="I28" s="90"/>
      <c r="J28" s="91" t="str">
        <f aca="false">Mena</f>
        <v>CZK</v>
      </c>
    </row>
    <row r="29" customFormat="false" ht="27.75" hidden="false" customHeight="true" outlineLevel="0" collapsed="false">
      <c r="A29" s="4" t="n">
        <f aca="false">(A27-INT(A27))*100</f>
        <v>0</v>
      </c>
      <c r="B29" s="86" t="s">
        <v>34</v>
      </c>
      <c r="C29" s="92"/>
      <c r="D29" s="92"/>
      <c r="E29" s="92"/>
      <c r="F29" s="93"/>
      <c r="G29" s="94" t="n">
        <f aca="false">A27</f>
        <v>0</v>
      </c>
      <c r="H29" s="94"/>
      <c r="I29" s="94"/>
      <c r="J29" s="95" t="s">
        <v>35</v>
      </c>
    </row>
    <row r="30" customFormat="false" ht="12.75" hidden="false" customHeight="true" outlineLevel="0" collapsed="false">
      <c r="A30" s="4"/>
      <c r="B30" s="4"/>
      <c r="J30" s="96"/>
    </row>
    <row r="31" customFormat="false" ht="30" hidden="false" customHeight="true" outlineLevel="0" collapsed="false">
      <c r="A31" s="4"/>
      <c r="B31" s="4"/>
      <c r="J31" s="96"/>
    </row>
    <row r="32" customFormat="false" ht="18.75" hidden="false" customHeight="true" outlineLevel="0" collapsed="false">
      <c r="A32" s="4"/>
      <c r="B32" s="97"/>
      <c r="C32" s="98" t="s">
        <v>36</v>
      </c>
      <c r="D32" s="99"/>
      <c r="E32" s="99"/>
      <c r="F32" s="100" t="s">
        <v>37</v>
      </c>
      <c r="G32" s="101"/>
      <c r="H32" s="102"/>
      <c r="I32" s="101"/>
      <c r="J32" s="96"/>
    </row>
    <row r="33" customFormat="false" ht="47.25" hidden="false" customHeight="true" outlineLevel="0" collapsed="false">
      <c r="A33" s="4"/>
      <c r="B33" s="4"/>
      <c r="J33" s="96"/>
    </row>
    <row r="34" s="106" customFormat="true" ht="18.75" hidden="false" customHeight="true" outlineLevel="0" collapsed="false">
      <c r="A34" s="103"/>
      <c r="B34" s="103"/>
      <c r="C34" s="104"/>
      <c r="D34" s="105"/>
      <c r="E34" s="105"/>
      <c r="G34" s="107"/>
      <c r="H34" s="107"/>
      <c r="I34" s="107"/>
      <c r="J34" s="108"/>
    </row>
    <row r="35" customFormat="false" ht="12.75" hidden="false" customHeight="true" outlineLevel="0" collapsed="false">
      <c r="A35" s="4"/>
      <c r="B35" s="4"/>
      <c r="D35" s="109" t="s">
        <v>38</v>
      </c>
      <c r="E35" s="109"/>
      <c r="H35" s="110" t="s">
        <v>39</v>
      </c>
      <c r="J35" s="96"/>
    </row>
    <row r="36" customFormat="false" ht="13.5" hidden="false" customHeight="true" outlineLevel="0" collapsed="false">
      <c r="A36" s="111"/>
      <c r="B36" s="111"/>
      <c r="C36" s="112"/>
      <c r="D36" s="112"/>
      <c r="E36" s="112"/>
      <c r="F36" s="113"/>
      <c r="G36" s="113"/>
      <c r="H36" s="113"/>
      <c r="I36" s="113"/>
      <c r="J36" s="114"/>
    </row>
    <row r="37" customFormat="false" ht="27" hidden="true" customHeight="true" outlineLevel="0" collapsed="false">
      <c r="B37" s="115" t="s">
        <v>40</v>
      </c>
      <c r="C37" s="116"/>
      <c r="D37" s="116"/>
      <c r="E37" s="116"/>
      <c r="F37" s="117"/>
      <c r="G37" s="117"/>
      <c r="H37" s="117"/>
      <c r="I37" s="117"/>
      <c r="J37" s="118"/>
    </row>
    <row r="38" customFormat="false" ht="25.5" hidden="true" customHeight="true" outlineLevel="0" collapsed="false">
      <c r="A38" s="119" t="s">
        <v>41</v>
      </c>
      <c r="B38" s="120" t="s">
        <v>42</v>
      </c>
      <c r="C38" s="121" t="s">
        <v>43</v>
      </c>
      <c r="D38" s="121"/>
      <c r="E38" s="121"/>
      <c r="F38" s="122" t="str">
        <f aca="false">B23</f>
        <v>Základ pro sníženou DPH</v>
      </c>
      <c r="G38" s="122" t="str">
        <f aca="false">B25</f>
        <v>Základ pro základní DPH</v>
      </c>
      <c r="H38" s="123" t="s">
        <v>44</v>
      </c>
      <c r="I38" s="123" t="s">
        <v>45</v>
      </c>
      <c r="J38" s="124" t="s">
        <v>28</v>
      </c>
    </row>
    <row r="39" customFormat="false" ht="25.5" hidden="true" customHeight="true" outlineLevel="0" collapsed="false">
      <c r="A39" s="119" t="n">
        <v>1</v>
      </c>
      <c r="B39" s="125" t="s">
        <v>46</v>
      </c>
      <c r="C39" s="126"/>
      <c r="D39" s="126"/>
      <c r="E39" s="126"/>
      <c r="F39" s="127" t="n">
        <f aca="false">'01 101 Pol'!AE147</f>
        <v>0</v>
      </c>
      <c r="G39" s="128" t="n">
        <f aca="false">'01 101 Pol'!AF147</f>
        <v>0</v>
      </c>
      <c r="H39" s="129" t="n">
        <f aca="false">(F39*SazbaDPH1/100)+(G39*SazbaDPH2/100)</f>
        <v>0</v>
      </c>
      <c r="I39" s="129" t="n">
        <f aca="false">F39+G39+H39</f>
        <v>0</v>
      </c>
      <c r="J39" s="130" t="str">
        <f aca="false">IF(CenaCelkemVypocet=0,"",I39/CenaCelkemVypocet*100)</f>
        <v/>
      </c>
    </row>
    <row r="40" customFormat="false" ht="25.5" hidden="true" customHeight="true" outlineLevel="0" collapsed="false">
      <c r="A40" s="119" t="n">
        <v>2</v>
      </c>
      <c r="B40" s="131" t="s">
        <v>6</v>
      </c>
      <c r="C40" s="132" t="s">
        <v>7</v>
      </c>
      <c r="D40" s="132"/>
      <c r="E40" s="132"/>
      <c r="F40" s="133" t="n">
        <f aca="false">'01 101 Pol'!AE147</f>
        <v>0</v>
      </c>
      <c r="G40" s="134" t="n">
        <f aca="false">'01 101 Pol'!AF147</f>
        <v>0</v>
      </c>
      <c r="H40" s="134" t="n">
        <f aca="false">(F40*SazbaDPH1/100)+(G40*SazbaDPH2/100)</f>
        <v>0</v>
      </c>
      <c r="I40" s="134" t="n">
        <f aca="false">F40+G40+H40</f>
        <v>0</v>
      </c>
      <c r="J40" s="135" t="str">
        <f aca="false">IF(CenaCelkemVypocet=0,"",I40/CenaCelkemVypocet*100)</f>
        <v/>
      </c>
    </row>
    <row r="41" customFormat="false" ht="25.5" hidden="true" customHeight="true" outlineLevel="0" collapsed="false">
      <c r="A41" s="119" t="n">
        <v>3</v>
      </c>
      <c r="B41" s="136" t="s">
        <v>9</v>
      </c>
      <c r="C41" s="126" t="s">
        <v>10</v>
      </c>
      <c r="D41" s="126"/>
      <c r="E41" s="126"/>
      <c r="F41" s="137" t="n">
        <f aca="false">'01 101 Pol'!AE147</f>
        <v>0</v>
      </c>
      <c r="G41" s="129" t="n">
        <f aca="false">'01 101 Pol'!AF147</f>
        <v>0</v>
      </c>
      <c r="H41" s="129" t="n">
        <f aca="false">(F41*SazbaDPH1/100)+(G41*SazbaDPH2/100)</f>
        <v>0</v>
      </c>
      <c r="I41" s="129" t="n">
        <f aca="false">F41+G41+H41</f>
        <v>0</v>
      </c>
      <c r="J41" s="130" t="str">
        <f aca="false">IF(CenaCelkemVypocet=0,"",I41/CenaCelkemVypocet*100)</f>
        <v/>
      </c>
    </row>
    <row r="42" customFormat="false" ht="25.5" hidden="true" customHeight="true" outlineLevel="0" collapsed="false">
      <c r="A42" s="119"/>
      <c r="B42" s="138" t="s">
        <v>47</v>
      </c>
      <c r="C42" s="138"/>
      <c r="D42" s="138"/>
      <c r="E42" s="138"/>
      <c r="F42" s="139" t="n">
        <f aca="false">SUMIF(A39:A41,"=1",F39:F41)</f>
        <v>0</v>
      </c>
      <c r="G42" s="140" t="n">
        <f aca="false">SUMIF(A39:A41,"=1",G39:G41)</f>
        <v>0</v>
      </c>
      <c r="H42" s="140" t="n">
        <f aca="false">SUMIF(A39:A41,"=1",H39:H41)</f>
        <v>0</v>
      </c>
      <c r="I42" s="140" t="n">
        <f aca="false">SUMIF(A39:A41,"=1",I39:I41)</f>
        <v>0</v>
      </c>
      <c r="J42" s="141" t="n">
        <f aca="false">SUMIF(A39:A41,"=1",J39:J41)</f>
        <v>0</v>
      </c>
    </row>
    <row r="44" customFormat="false" ht="12.75" hidden="false" customHeight="false" outlineLevel="0" collapsed="false">
      <c r="A44" s="0" t="s">
        <v>48</v>
      </c>
      <c r="B44" s="0" t="s">
        <v>49</v>
      </c>
    </row>
    <row r="45" customFormat="false" ht="12.75" hidden="false" customHeight="true" outlineLevel="0" collapsed="false">
      <c r="B45" s="142" t="s">
        <v>50</v>
      </c>
      <c r="C45" s="142"/>
      <c r="D45" s="142"/>
      <c r="E45" s="142"/>
      <c r="F45" s="142"/>
      <c r="G45" s="142"/>
      <c r="H45" s="142"/>
      <c r="I45" s="142"/>
      <c r="J45" s="142"/>
      <c r="AZ45" s="143" t="str">
        <f aca="false">B45</f>
        <v>1/ Soupis prací je sestaven podle projektové dokumentace z února 2020.</v>
      </c>
    </row>
    <row r="48" customFormat="false" ht="15.75" hidden="false" customHeight="false" outlineLevel="0" collapsed="false">
      <c r="B48" s="144" t="s">
        <v>51</v>
      </c>
    </row>
    <row r="50" customFormat="false" ht="25.5" hidden="false" customHeight="true" outlineLevel="0" collapsed="false">
      <c r="A50" s="145"/>
      <c r="B50" s="146" t="s">
        <v>42</v>
      </c>
      <c r="C50" s="146" t="s">
        <v>43</v>
      </c>
      <c r="D50" s="147"/>
      <c r="E50" s="147"/>
      <c r="F50" s="148" t="s">
        <v>52</v>
      </c>
      <c r="G50" s="148"/>
      <c r="H50" s="148"/>
      <c r="I50" s="148" t="s">
        <v>18</v>
      </c>
      <c r="J50" s="148" t="s">
        <v>28</v>
      </c>
    </row>
    <row r="51" customFormat="false" ht="36.75" hidden="false" customHeight="true" outlineLevel="0" collapsed="false">
      <c r="A51" s="149"/>
      <c r="B51" s="150" t="s">
        <v>53</v>
      </c>
      <c r="C51" s="151" t="s">
        <v>54</v>
      </c>
      <c r="D51" s="151"/>
      <c r="E51" s="151"/>
      <c r="F51" s="152" t="s">
        <v>19</v>
      </c>
      <c r="G51" s="153"/>
      <c r="H51" s="153"/>
      <c r="I51" s="153" t="n">
        <f aca="false">'01 101 Pol'!G8</f>
        <v>0</v>
      </c>
      <c r="J51" s="154" t="str">
        <f aca="false">IF(I64=0,"",I51/I64*100)</f>
        <v/>
      </c>
    </row>
    <row r="52" customFormat="false" ht="36.75" hidden="false" customHeight="true" outlineLevel="0" collapsed="false">
      <c r="A52" s="149"/>
      <c r="B52" s="150" t="s">
        <v>55</v>
      </c>
      <c r="C52" s="151" t="s">
        <v>56</v>
      </c>
      <c r="D52" s="151"/>
      <c r="E52" s="151"/>
      <c r="F52" s="152" t="s">
        <v>19</v>
      </c>
      <c r="G52" s="153"/>
      <c r="H52" s="153"/>
      <c r="I52" s="153" t="n">
        <f aca="false">'01 101 Pol'!G23</f>
        <v>0</v>
      </c>
      <c r="J52" s="154" t="str">
        <f aca="false">IF(I64=0,"",I52/I64*100)</f>
        <v/>
      </c>
    </row>
    <row r="53" customFormat="false" ht="36.75" hidden="false" customHeight="true" outlineLevel="0" collapsed="false">
      <c r="A53" s="149"/>
      <c r="B53" s="150" t="s">
        <v>57</v>
      </c>
      <c r="C53" s="151" t="s">
        <v>58</v>
      </c>
      <c r="D53" s="151"/>
      <c r="E53" s="151"/>
      <c r="F53" s="152" t="s">
        <v>19</v>
      </c>
      <c r="G53" s="153"/>
      <c r="H53" s="153"/>
      <c r="I53" s="153" t="n">
        <f aca="false">'01 101 Pol'!G47</f>
        <v>0</v>
      </c>
      <c r="J53" s="154" t="str">
        <f aca="false">IF(I64=0,"",I53/I64*100)</f>
        <v/>
      </c>
    </row>
    <row r="54" customFormat="false" ht="36.75" hidden="false" customHeight="true" outlineLevel="0" collapsed="false">
      <c r="A54" s="149"/>
      <c r="B54" s="150" t="s">
        <v>59</v>
      </c>
      <c r="C54" s="151" t="s">
        <v>60</v>
      </c>
      <c r="D54" s="151"/>
      <c r="E54" s="151"/>
      <c r="F54" s="152" t="s">
        <v>19</v>
      </c>
      <c r="G54" s="153"/>
      <c r="H54" s="153"/>
      <c r="I54" s="153" t="n">
        <f aca="false">'01 101 Pol'!G51</f>
        <v>0</v>
      </c>
      <c r="J54" s="154" t="str">
        <f aca="false">IF(I64=0,"",I54/I64*100)</f>
        <v/>
      </c>
    </row>
    <row r="55" customFormat="false" ht="36.75" hidden="false" customHeight="true" outlineLevel="0" collapsed="false">
      <c r="A55" s="149"/>
      <c r="B55" s="150" t="s">
        <v>61</v>
      </c>
      <c r="C55" s="151" t="s">
        <v>62</v>
      </c>
      <c r="D55" s="151"/>
      <c r="E55" s="151"/>
      <c r="F55" s="152" t="s">
        <v>19</v>
      </c>
      <c r="G55" s="153"/>
      <c r="H55" s="153"/>
      <c r="I55" s="153" t="n">
        <f aca="false">'01 101 Pol'!G58</f>
        <v>0</v>
      </c>
      <c r="J55" s="154" t="str">
        <f aca="false">IF(I64=0,"",I55/I64*100)</f>
        <v/>
      </c>
    </row>
    <row r="56" customFormat="false" ht="36.75" hidden="false" customHeight="true" outlineLevel="0" collapsed="false">
      <c r="A56" s="149"/>
      <c r="B56" s="150" t="s">
        <v>63</v>
      </c>
      <c r="C56" s="151" t="s">
        <v>64</v>
      </c>
      <c r="D56" s="151"/>
      <c r="E56" s="151"/>
      <c r="F56" s="152" t="s">
        <v>19</v>
      </c>
      <c r="G56" s="153"/>
      <c r="H56" s="153"/>
      <c r="I56" s="153" t="n">
        <f aca="false">'01 101 Pol'!G84</f>
        <v>0</v>
      </c>
      <c r="J56" s="154" t="str">
        <f aca="false">IF(I64=0,"",I56/I64*100)</f>
        <v/>
      </c>
    </row>
    <row r="57" customFormat="false" ht="36.75" hidden="false" customHeight="true" outlineLevel="0" collapsed="false">
      <c r="A57" s="149"/>
      <c r="B57" s="150" t="s">
        <v>65</v>
      </c>
      <c r="C57" s="151" t="s">
        <v>66</v>
      </c>
      <c r="D57" s="151"/>
      <c r="E57" s="151"/>
      <c r="F57" s="152" t="s">
        <v>20</v>
      </c>
      <c r="G57" s="153"/>
      <c r="H57" s="153"/>
      <c r="I57" s="153" t="n">
        <f aca="false">'01 101 Pol'!G86</f>
        <v>0</v>
      </c>
      <c r="J57" s="154" t="str">
        <f aca="false">IF(I64=0,"",I57/I64*100)</f>
        <v/>
      </c>
    </row>
    <row r="58" customFormat="false" ht="36.75" hidden="false" customHeight="true" outlineLevel="0" collapsed="false">
      <c r="A58" s="149"/>
      <c r="B58" s="150" t="s">
        <v>67</v>
      </c>
      <c r="C58" s="151" t="s">
        <v>68</v>
      </c>
      <c r="D58" s="151"/>
      <c r="E58" s="151"/>
      <c r="F58" s="152" t="s">
        <v>20</v>
      </c>
      <c r="G58" s="153"/>
      <c r="H58" s="153"/>
      <c r="I58" s="153" t="n">
        <f aca="false">'01 101 Pol'!G89</f>
        <v>0</v>
      </c>
      <c r="J58" s="154" t="str">
        <f aca="false">IF(I64=0,"",I58/I64*100)</f>
        <v/>
      </c>
    </row>
    <row r="59" customFormat="false" ht="36.75" hidden="false" customHeight="true" outlineLevel="0" collapsed="false">
      <c r="A59" s="149"/>
      <c r="B59" s="150" t="s">
        <v>69</v>
      </c>
      <c r="C59" s="151" t="s">
        <v>70</v>
      </c>
      <c r="D59" s="151"/>
      <c r="E59" s="151"/>
      <c r="F59" s="152" t="s">
        <v>20</v>
      </c>
      <c r="G59" s="153"/>
      <c r="H59" s="153"/>
      <c r="I59" s="153" t="n">
        <f aca="false">'01 101 Pol'!G102</f>
        <v>0</v>
      </c>
      <c r="J59" s="154" t="str">
        <f aca="false">IF(I64=0,"",I59/I64*100)</f>
        <v/>
      </c>
    </row>
    <row r="60" customFormat="false" ht="36.75" hidden="false" customHeight="true" outlineLevel="0" collapsed="false">
      <c r="A60" s="149"/>
      <c r="B60" s="150" t="s">
        <v>71</v>
      </c>
      <c r="C60" s="151" t="s">
        <v>72</v>
      </c>
      <c r="D60" s="151"/>
      <c r="E60" s="151"/>
      <c r="F60" s="152" t="s">
        <v>21</v>
      </c>
      <c r="G60" s="153"/>
      <c r="H60" s="153"/>
      <c r="I60" s="153" t="n">
        <f aca="false">'01 101 Pol'!G113</f>
        <v>0</v>
      </c>
      <c r="J60" s="154" t="str">
        <f aca="false">IF(I64=0,"",I60/I64*100)</f>
        <v/>
      </c>
    </row>
    <row r="61" customFormat="false" ht="36.75" hidden="false" customHeight="true" outlineLevel="0" collapsed="false">
      <c r="A61" s="149"/>
      <c r="B61" s="150" t="s">
        <v>73</v>
      </c>
      <c r="C61" s="151" t="s">
        <v>74</v>
      </c>
      <c r="D61" s="151"/>
      <c r="E61" s="151"/>
      <c r="F61" s="152" t="s">
        <v>75</v>
      </c>
      <c r="G61" s="153"/>
      <c r="H61" s="153"/>
      <c r="I61" s="153" t="n">
        <f aca="false">'01 101 Pol'!G118</f>
        <v>0</v>
      </c>
      <c r="J61" s="154" t="str">
        <f aca="false">IF(I64=0,"",I61/I64*100)</f>
        <v/>
      </c>
    </row>
    <row r="62" customFormat="false" ht="36.75" hidden="false" customHeight="true" outlineLevel="0" collapsed="false">
      <c r="A62" s="149"/>
      <c r="B62" s="150" t="s">
        <v>22</v>
      </c>
      <c r="C62" s="151" t="s">
        <v>23</v>
      </c>
      <c r="D62" s="151"/>
      <c r="E62" s="151"/>
      <c r="F62" s="152" t="s">
        <v>22</v>
      </c>
      <c r="G62" s="153"/>
      <c r="H62" s="153"/>
      <c r="I62" s="153" t="n">
        <f aca="false">'01 101 Pol'!G127</f>
        <v>0</v>
      </c>
      <c r="J62" s="154" t="str">
        <f aca="false">IF(I64=0,"",I62/I64*100)</f>
        <v/>
      </c>
    </row>
    <row r="63" customFormat="false" ht="36.75" hidden="false" customHeight="true" outlineLevel="0" collapsed="false">
      <c r="A63" s="149"/>
      <c r="B63" s="150" t="s">
        <v>24</v>
      </c>
      <c r="C63" s="151" t="s">
        <v>25</v>
      </c>
      <c r="D63" s="151"/>
      <c r="E63" s="151"/>
      <c r="F63" s="152" t="s">
        <v>24</v>
      </c>
      <c r="G63" s="153"/>
      <c r="H63" s="153"/>
      <c r="I63" s="153" t="n">
        <f aca="false">'01 101 Pol'!G132</f>
        <v>0</v>
      </c>
      <c r="J63" s="154" t="str">
        <f aca="false">IF(I64=0,"",I63/I64*100)</f>
        <v/>
      </c>
    </row>
    <row r="64" customFormat="false" ht="25.5" hidden="false" customHeight="true" outlineLevel="0" collapsed="false">
      <c r="A64" s="155"/>
      <c r="B64" s="156" t="s">
        <v>45</v>
      </c>
      <c r="C64" s="157"/>
      <c r="D64" s="158"/>
      <c r="E64" s="158"/>
      <c r="F64" s="159"/>
      <c r="G64" s="160"/>
      <c r="H64" s="160"/>
      <c r="I64" s="160" t="n">
        <f aca="false">SUM(I51:I63)</f>
        <v>0</v>
      </c>
      <c r="J64" s="161" t="n">
        <f aca="false">SUM(J51:J63)</f>
        <v>0</v>
      </c>
    </row>
    <row r="65" customFormat="false" ht="12.75" hidden="false" customHeight="false" outlineLevel="0" collapsed="false">
      <c r="F65" s="162"/>
      <c r="G65" s="162"/>
      <c r="H65" s="162"/>
      <c r="I65" s="162"/>
      <c r="J65" s="163"/>
    </row>
    <row r="66" customFormat="false" ht="12.75" hidden="false" customHeight="false" outlineLevel="0" collapsed="false">
      <c r="F66" s="162"/>
      <c r="G66" s="162"/>
      <c r="H66" s="162"/>
      <c r="I66" s="162"/>
      <c r="J66" s="163"/>
    </row>
    <row r="67" customFormat="false" ht="12.75" hidden="false" customHeight="false" outlineLevel="0" collapsed="false">
      <c r="F67" s="162"/>
      <c r="G67" s="162"/>
      <c r="H67" s="162"/>
      <c r="I67" s="162"/>
      <c r="J67" s="163"/>
    </row>
  </sheetData>
  <mergeCells count="59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B45:J45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2" manualBreakCount="2">
    <brk id="36" man="true" max="16383" min="0"/>
    <brk id="45" man="true" max="16383" min="0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RowHeight="12.75" zeroHeight="false" outlineLevelRow="0" outlineLevelCol="0"/>
  <cols>
    <col collapsed="false" customWidth="true" hidden="false" outlineLevel="0" max="1" min="1" style="164" width="4.29"/>
    <col collapsed="false" customWidth="true" hidden="false" outlineLevel="0" max="2" min="2" style="164" width="14.43"/>
    <col collapsed="false" customWidth="true" hidden="false" outlineLevel="0" max="3" min="3" style="165" width="38.29"/>
    <col collapsed="false" customWidth="true" hidden="false" outlineLevel="0" max="4" min="4" style="164" width="4.57"/>
    <col collapsed="false" customWidth="true" hidden="false" outlineLevel="0" max="5" min="5" style="164" width="10.58"/>
    <col collapsed="false" customWidth="true" hidden="false" outlineLevel="0" max="6" min="6" style="164" width="9.85"/>
    <col collapsed="false" customWidth="true" hidden="false" outlineLevel="0" max="7" min="7" style="164" width="12.71"/>
    <col collapsed="false" customWidth="true" hidden="false" outlineLevel="0" max="1025" min="8" style="164" width="9.14"/>
  </cols>
  <sheetData>
    <row r="1" customFormat="false" ht="15.75" hidden="false" customHeight="false" outlineLevel="0" collapsed="false">
      <c r="A1" s="166" t="s">
        <v>76</v>
      </c>
      <c r="B1" s="166"/>
      <c r="C1" s="166"/>
      <c r="D1" s="166"/>
      <c r="E1" s="166"/>
      <c r="F1" s="166"/>
      <c r="G1" s="166"/>
    </row>
    <row r="2" customFormat="false" ht="24.95" hidden="false" customHeight="true" outlineLevel="0" collapsed="false">
      <c r="A2" s="167" t="s">
        <v>77</v>
      </c>
      <c r="B2" s="168"/>
      <c r="C2" s="169"/>
      <c r="D2" s="169"/>
      <c r="E2" s="169"/>
      <c r="F2" s="169"/>
      <c r="G2" s="169"/>
    </row>
    <row r="3" customFormat="false" ht="24.95" hidden="false" customHeight="true" outlineLevel="0" collapsed="false">
      <c r="A3" s="167" t="s">
        <v>78</v>
      </c>
      <c r="B3" s="168"/>
      <c r="C3" s="169"/>
      <c r="D3" s="169"/>
      <c r="E3" s="169"/>
      <c r="F3" s="169"/>
      <c r="G3" s="169"/>
    </row>
    <row r="4" customFormat="false" ht="24.95" hidden="false" customHeight="true" outlineLevel="0" collapsed="false">
      <c r="A4" s="167" t="s">
        <v>79</v>
      </c>
      <c r="B4" s="168"/>
      <c r="C4" s="169"/>
      <c r="D4" s="169"/>
      <c r="E4" s="169"/>
      <c r="F4" s="169"/>
      <c r="G4" s="169"/>
    </row>
    <row r="5" customFormat="false" ht="12.75" hidden="false" customHeight="false" outlineLevel="0" collapsed="false">
      <c r="B5" s="170"/>
      <c r="C5" s="171"/>
      <c r="D5" s="172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1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93" activePane="bottomLeft" state="frozen"/>
      <selection pane="topLeft" activeCell="A1" activeCellId="0" sqref="A1"/>
      <selection pane="bottomLeft" activeCell="F17" activeCellId="0" sqref="F17"/>
    </sheetView>
  </sheetViews>
  <sheetFormatPr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3" width="12.57"/>
    <col collapsed="false" customWidth="true" hidden="false" outlineLevel="0" max="3" min="3" style="173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false" hidden="true" outlineLevel="0" max="24" min="8" style="0" width="11.52"/>
    <col collapsed="false" customWidth="true" hidden="false" outlineLevel="0" max="28" min="25" style="0" width="8.67"/>
    <col collapsed="false" customWidth="false" hidden="true" outlineLevel="0" max="29" min="29" style="0" width="11.52"/>
    <col collapsed="false" customWidth="true" hidden="false" outlineLevel="0" max="30" min="30" style="0" width="8.67"/>
    <col collapsed="false" customWidth="false" hidden="true" outlineLevel="0" max="41" min="31" style="0" width="11.52"/>
    <col collapsed="false" customWidth="true" hidden="false" outlineLevel="0" max="52" min="42" style="0" width="8.67"/>
    <col collapsed="false" customWidth="true" hidden="false" outlineLevel="0" max="53" min="53" style="0" width="73.7"/>
    <col collapsed="false" customWidth="true" hidden="false" outlineLevel="0" max="1025" min="54" style="0" width="8.67"/>
  </cols>
  <sheetData>
    <row r="1" customFormat="false" ht="15.75" hidden="false" customHeight="true" outlineLevel="0" collapsed="false">
      <c r="A1" s="174" t="s">
        <v>76</v>
      </c>
      <c r="B1" s="174"/>
      <c r="C1" s="174"/>
      <c r="D1" s="174"/>
      <c r="E1" s="174"/>
      <c r="F1" s="174"/>
      <c r="G1" s="174"/>
      <c r="AG1" s="0" t="s">
        <v>80</v>
      </c>
    </row>
    <row r="2" customFormat="false" ht="24.95" hidden="false" customHeight="true" outlineLevel="0" collapsed="false">
      <c r="A2" s="167" t="s">
        <v>77</v>
      </c>
      <c r="B2" s="168" t="s">
        <v>3</v>
      </c>
      <c r="C2" s="175" t="s">
        <v>4</v>
      </c>
      <c r="D2" s="175"/>
      <c r="E2" s="175"/>
      <c r="F2" s="175"/>
      <c r="G2" s="175"/>
      <c r="AG2" s="0" t="s">
        <v>81</v>
      </c>
    </row>
    <row r="3" customFormat="false" ht="24.95" hidden="false" customHeight="true" outlineLevel="0" collapsed="false">
      <c r="A3" s="167" t="s">
        <v>78</v>
      </c>
      <c r="B3" s="168" t="s">
        <v>6</v>
      </c>
      <c r="C3" s="175" t="s">
        <v>7</v>
      </c>
      <c r="D3" s="175"/>
      <c r="E3" s="175"/>
      <c r="F3" s="175"/>
      <c r="G3" s="175"/>
      <c r="AC3" s="173" t="s">
        <v>81</v>
      </c>
      <c r="AG3" s="0" t="s">
        <v>82</v>
      </c>
    </row>
    <row r="4" customFormat="false" ht="24.95" hidden="false" customHeight="true" outlineLevel="0" collapsed="false">
      <c r="A4" s="176" t="s">
        <v>79</v>
      </c>
      <c r="B4" s="177" t="s">
        <v>9</v>
      </c>
      <c r="C4" s="178" t="s">
        <v>10</v>
      </c>
      <c r="D4" s="178"/>
      <c r="E4" s="178"/>
      <c r="F4" s="178"/>
      <c r="G4" s="178"/>
      <c r="AG4" s="0" t="s">
        <v>83</v>
      </c>
    </row>
    <row r="5" customFormat="false" ht="12.75" hidden="false" customHeight="false" outlineLevel="0" collapsed="false">
      <c r="D5" s="110"/>
    </row>
    <row r="6" customFormat="false" ht="38.25" hidden="false" customHeight="false" outlineLevel="0" collapsed="false">
      <c r="A6" s="179" t="s">
        <v>84</v>
      </c>
      <c r="B6" s="180" t="s">
        <v>85</v>
      </c>
      <c r="C6" s="180" t="s">
        <v>86</v>
      </c>
      <c r="D6" s="181" t="s">
        <v>87</v>
      </c>
      <c r="E6" s="179" t="s">
        <v>88</v>
      </c>
      <c r="F6" s="182" t="s">
        <v>89</v>
      </c>
      <c r="G6" s="179" t="s">
        <v>18</v>
      </c>
      <c r="H6" s="183" t="s">
        <v>90</v>
      </c>
      <c r="I6" s="183" t="s">
        <v>91</v>
      </c>
      <c r="J6" s="183" t="s">
        <v>92</v>
      </c>
      <c r="K6" s="183" t="s">
        <v>93</v>
      </c>
      <c r="L6" s="183" t="s">
        <v>94</v>
      </c>
      <c r="M6" s="183" t="s">
        <v>95</v>
      </c>
      <c r="N6" s="183" t="s">
        <v>96</v>
      </c>
      <c r="O6" s="183" t="s">
        <v>97</v>
      </c>
      <c r="P6" s="183" t="s">
        <v>98</v>
      </c>
      <c r="Q6" s="183" t="s">
        <v>99</v>
      </c>
      <c r="R6" s="183" t="s">
        <v>100</v>
      </c>
      <c r="S6" s="183" t="s">
        <v>101</v>
      </c>
      <c r="T6" s="183" t="s">
        <v>102</v>
      </c>
      <c r="U6" s="183" t="s">
        <v>103</v>
      </c>
      <c r="V6" s="183" t="s">
        <v>104</v>
      </c>
      <c r="W6" s="183" t="s">
        <v>105</v>
      </c>
      <c r="X6" s="183" t="s">
        <v>106</v>
      </c>
    </row>
    <row r="7" customFormat="false" ht="12.75" hidden="true" customHeight="false" outlineLevel="0" collapsed="false">
      <c r="A7" s="164"/>
      <c r="B7" s="170"/>
      <c r="C7" s="170"/>
      <c r="D7" s="172"/>
      <c r="E7" s="184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</row>
    <row r="8" customFormat="false" ht="12.75" hidden="false" customHeight="false" outlineLevel="0" collapsed="false">
      <c r="A8" s="186" t="s">
        <v>107</v>
      </c>
      <c r="B8" s="187" t="s">
        <v>53</v>
      </c>
      <c r="C8" s="188" t="s">
        <v>54</v>
      </c>
      <c r="D8" s="189"/>
      <c r="E8" s="190"/>
      <c r="F8" s="191"/>
      <c r="G8" s="192" t="n">
        <f aca="false">SUMIF(AG9:AG22,"&lt;&gt;NOR",G9:G22)</f>
        <v>0</v>
      </c>
      <c r="H8" s="193"/>
      <c r="I8" s="193" t="n">
        <f aca="false">SUM(I9:I22)</f>
        <v>0</v>
      </c>
      <c r="J8" s="193"/>
      <c r="K8" s="193" t="n">
        <f aca="false">SUM(K9:K22)</f>
        <v>0</v>
      </c>
      <c r="L8" s="193"/>
      <c r="M8" s="193" t="n">
        <f aca="false">SUM(M9:M22)</f>
        <v>0</v>
      </c>
      <c r="N8" s="193"/>
      <c r="O8" s="193" t="n">
        <f aca="false">SUM(O9:O22)</f>
        <v>0.61</v>
      </c>
      <c r="P8" s="193"/>
      <c r="Q8" s="193" t="n">
        <f aca="false">SUM(Q9:Q22)</f>
        <v>0</v>
      </c>
      <c r="R8" s="193"/>
      <c r="S8" s="193"/>
      <c r="T8" s="193"/>
      <c r="U8" s="193"/>
      <c r="V8" s="193" t="n">
        <f aca="false">SUM(V9:V22)</f>
        <v>5.35</v>
      </c>
      <c r="W8" s="193"/>
      <c r="X8" s="193"/>
      <c r="AG8" s="0" t="s">
        <v>108</v>
      </c>
    </row>
    <row r="9" customFormat="false" ht="12.75" hidden="false" customHeight="false" outlineLevel="1" collapsed="false">
      <c r="A9" s="194" t="n">
        <v>1</v>
      </c>
      <c r="B9" s="195" t="s">
        <v>109</v>
      </c>
      <c r="C9" s="196" t="s">
        <v>110</v>
      </c>
      <c r="D9" s="197" t="s">
        <v>111</v>
      </c>
      <c r="E9" s="198" t="n">
        <v>3</v>
      </c>
      <c r="F9" s="199"/>
      <c r="G9" s="200" t="n">
        <f aca="false">ROUND(E9*F9,2)</f>
        <v>0</v>
      </c>
      <c r="H9" s="201"/>
      <c r="I9" s="202" t="n">
        <f aca="false">ROUND(E9*H9,2)</f>
        <v>0</v>
      </c>
      <c r="J9" s="201"/>
      <c r="K9" s="202" t="n">
        <f aca="false">ROUND(E9*J9,2)</f>
        <v>0</v>
      </c>
      <c r="L9" s="202" t="n">
        <v>21</v>
      </c>
      <c r="M9" s="202" t="n">
        <f aca="false">G9*(1+L9/100)</f>
        <v>0</v>
      </c>
      <c r="N9" s="202" t="n">
        <v>0.1272</v>
      </c>
      <c r="O9" s="202" t="n">
        <f aca="false">ROUND(E9*N9,2)</f>
        <v>0.38</v>
      </c>
      <c r="P9" s="202" t="n">
        <v>0</v>
      </c>
      <c r="Q9" s="202" t="n">
        <f aca="false">ROUND(E9*P9,2)</f>
        <v>0</v>
      </c>
      <c r="R9" s="202"/>
      <c r="S9" s="202" t="s">
        <v>112</v>
      </c>
      <c r="T9" s="202" t="s">
        <v>112</v>
      </c>
      <c r="U9" s="202" t="n">
        <v>0.55</v>
      </c>
      <c r="V9" s="202" t="n">
        <f aca="false">ROUND(E9*U9,2)</f>
        <v>1.65</v>
      </c>
      <c r="W9" s="202"/>
      <c r="X9" s="202" t="s">
        <v>113</v>
      </c>
      <c r="Y9" s="203"/>
      <c r="Z9" s="203"/>
      <c r="AA9" s="203"/>
      <c r="AB9" s="203"/>
      <c r="AC9" s="203"/>
      <c r="AD9" s="203"/>
      <c r="AE9" s="203"/>
      <c r="AF9" s="203"/>
      <c r="AG9" s="203" t="s">
        <v>114</v>
      </c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</row>
    <row r="10" customFormat="false" ht="12.75" hidden="false" customHeight="false" outlineLevel="1" collapsed="false">
      <c r="A10" s="204"/>
      <c r="B10" s="205"/>
      <c r="C10" s="206" t="s">
        <v>115</v>
      </c>
      <c r="D10" s="207"/>
      <c r="E10" s="208" t="n">
        <v>3</v>
      </c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3"/>
      <c r="Z10" s="203"/>
      <c r="AA10" s="203"/>
      <c r="AB10" s="203"/>
      <c r="AC10" s="203"/>
      <c r="AD10" s="203"/>
      <c r="AE10" s="203"/>
      <c r="AF10" s="203"/>
      <c r="AG10" s="203" t="s">
        <v>116</v>
      </c>
      <c r="AH10" s="203" t="n">
        <v>0</v>
      </c>
      <c r="AI10" s="203"/>
      <c r="AJ10" s="203"/>
      <c r="AK10" s="203"/>
      <c r="AL10" s="203"/>
      <c r="AM10" s="203"/>
      <c r="AN10" s="203"/>
      <c r="AO10" s="203"/>
      <c r="AP10" s="203"/>
      <c r="AQ10" s="203"/>
      <c r="AR10" s="203"/>
      <c r="AS10" s="203"/>
      <c r="AT10" s="203"/>
      <c r="AU10" s="203"/>
      <c r="AV10" s="203"/>
      <c r="AW10" s="203"/>
      <c r="AX10" s="203"/>
      <c r="AY10" s="203"/>
      <c r="AZ10" s="203"/>
      <c r="BA10" s="203"/>
      <c r="BB10" s="203"/>
      <c r="BC10" s="203"/>
      <c r="BD10" s="203"/>
      <c r="BE10" s="203"/>
      <c r="BF10" s="203"/>
      <c r="BG10" s="203"/>
      <c r="BH10" s="203"/>
    </row>
    <row r="11" customFormat="false" ht="12.75" hidden="false" customHeight="false" outlineLevel="1" collapsed="false">
      <c r="A11" s="194" t="n">
        <v>2</v>
      </c>
      <c r="B11" s="195" t="s">
        <v>117</v>
      </c>
      <c r="C11" s="196" t="s">
        <v>118</v>
      </c>
      <c r="D11" s="197" t="s">
        <v>119</v>
      </c>
      <c r="E11" s="198" t="n">
        <v>0.018</v>
      </c>
      <c r="F11" s="199"/>
      <c r="G11" s="200" t="n">
        <f aca="false">ROUND(E11*F11,2)</f>
        <v>0</v>
      </c>
      <c r="H11" s="201"/>
      <c r="I11" s="202" t="n">
        <f aca="false">ROUND(E11*H11,2)</f>
        <v>0</v>
      </c>
      <c r="J11" s="201"/>
      <c r="K11" s="202" t="n">
        <f aca="false">ROUND(E11*J11,2)</f>
        <v>0</v>
      </c>
      <c r="L11" s="202" t="n">
        <v>21</v>
      </c>
      <c r="M11" s="202" t="n">
        <f aca="false">G11*(1+L11/100)</f>
        <v>0</v>
      </c>
      <c r="N11" s="202" t="n">
        <v>1.8196</v>
      </c>
      <c r="O11" s="202" t="n">
        <f aca="false">ROUND(E11*N11,2)</f>
        <v>0.03</v>
      </c>
      <c r="P11" s="202" t="n">
        <v>0</v>
      </c>
      <c r="Q11" s="202" t="n">
        <f aca="false">ROUND(E11*P11,2)</f>
        <v>0</v>
      </c>
      <c r="R11" s="202"/>
      <c r="S11" s="202" t="s">
        <v>112</v>
      </c>
      <c r="T11" s="202" t="s">
        <v>112</v>
      </c>
      <c r="U11" s="202" t="n">
        <v>6.77</v>
      </c>
      <c r="V11" s="202" t="n">
        <f aca="false">ROUND(E11*U11,2)</f>
        <v>0.12</v>
      </c>
      <c r="W11" s="202"/>
      <c r="X11" s="202" t="s">
        <v>113</v>
      </c>
      <c r="Y11" s="203"/>
      <c r="Z11" s="203"/>
      <c r="AA11" s="203"/>
      <c r="AB11" s="203"/>
      <c r="AC11" s="203"/>
      <c r="AD11" s="203"/>
      <c r="AE11" s="203"/>
      <c r="AF11" s="203"/>
      <c r="AG11" s="203" t="s">
        <v>114</v>
      </c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</row>
    <row r="12" customFormat="false" ht="22.5" hidden="false" customHeight="false" outlineLevel="1" collapsed="false">
      <c r="A12" s="204"/>
      <c r="B12" s="205"/>
      <c r="C12" s="206" t="s">
        <v>120</v>
      </c>
      <c r="D12" s="207"/>
      <c r="E12" s="208" t="n">
        <v>0.018</v>
      </c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3"/>
      <c r="Z12" s="203"/>
      <c r="AA12" s="203"/>
      <c r="AB12" s="203"/>
      <c r="AC12" s="203"/>
      <c r="AD12" s="203"/>
      <c r="AE12" s="203"/>
      <c r="AF12" s="203"/>
      <c r="AG12" s="203" t="s">
        <v>116</v>
      </c>
      <c r="AH12" s="203" t="n">
        <v>0</v>
      </c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</row>
    <row r="13" customFormat="false" ht="12.75" hidden="false" customHeight="false" outlineLevel="1" collapsed="false">
      <c r="A13" s="194" t="n">
        <v>3</v>
      </c>
      <c r="B13" s="195" t="s">
        <v>121</v>
      </c>
      <c r="C13" s="196" t="s">
        <v>122</v>
      </c>
      <c r="D13" s="197" t="s">
        <v>111</v>
      </c>
      <c r="E13" s="198" t="n">
        <v>2</v>
      </c>
      <c r="F13" s="199"/>
      <c r="G13" s="200" t="n">
        <f aca="false">ROUND(E13*F13,2)</f>
        <v>0</v>
      </c>
      <c r="H13" s="201"/>
      <c r="I13" s="202" t="n">
        <f aca="false">ROUND(E13*H13,2)</f>
        <v>0</v>
      </c>
      <c r="J13" s="201"/>
      <c r="K13" s="202" t="n">
        <f aca="false">ROUND(E13*J13,2)</f>
        <v>0</v>
      </c>
      <c r="L13" s="202" t="n">
        <v>21</v>
      </c>
      <c r="M13" s="202" t="n">
        <f aca="false">G13*(1+L13/100)</f>
        <v>0</v>
      </c>
      <c r="N13" s="202" t="n">
        <v>0.00525</v>
      </c>
      <c r="O13" s="202" t="n">
        <f aca="false">ROUND(E13*N13,2)</f>
        <v>0.01</v>
      </c>
      <c r="P13" s="202" t="n">
        <v>0</v>
      </c>
      <c r="Q13" s="202" t="n">
        <f aca="false">ROUND(E13*P13,2)</f>
        <v>0</v>
      </c>
      <c r="R13" s="202"/>
      <c r="S13" s="202" t="s">
        <v>112</v>
      </c>
      <c r="T13" s="202" t="s">
        <v>112</v>
      </c>
      <c r="U13" s="202" t="n">
        <v>0.11</v>
      </c>
      <c r="V13" s="202" t="n">
        <f aca="false">ROUND(E13*U13,2)</f>
        <v>0.22</v>
      </c>
      <c r="W13" s="202"/>
      <c r="X13" s="202" t="s">
        <v>113</v>
      </c>
      <c r="Y13" s="203"/>
      <c r="Z13" s="203"/>
      <c r="AA13" s="203"/>
      <c r="AB13" s="203"/>
      <c r="AC13" s="203"/>
      <c r="AD13" s="203"/>
      <c r="AE13" s="203"/>
      <c r="AF13" s="203"/>
      <c r="AG13" s="203" t="s">
        <v>114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</row>
    <row r="14" customFormat="false" ht="12.75" hidden="false" customHeight="false" outlineLevel="1" collapsed="false">
      <c r="A14" s="204"/>
      <c r="B14" s="205"/>
      <c r="C14" s="206" t="s">
        <v>123</v>
      </c>
      <c r="D14" s="207"/>
      <c r="E14" s="208" t="n">
        <v>2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3"/>
      <c r="Z14" s="203"/>
      <c r="AA14" s="203"/>
      <c r="AB14" s="203"/>
      <c r="AC14" s="203"/>
      <c r="AD14" s="203"/>
      <c r="AE14" s="203"/>
      <c r="AF14" s="203"/>
      <c r="AG14" s="203" t="s">
        <v>116</v>
      </c>
      <c r="AH14" s="203" t="n">
        <v>0</v>
      </c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</row>
    <row r="15" customFormat="false" ht="22.5" hidden="false" customHeight="false" outlineLevel="1" collapsed="false">
      <c r="A15" s="194" t="n">
        <v>4</v>
      </c>
      <c r="B15" s="195" t="s">
        <v>124</v>
      </c>
      <c r="C15" s="196" t="s">
        <v>125</v>
      </c>
      <c r="D15" s="197" t="s">
        <v>126</v>
      </c>
      <c r="E15" s="198" t="n">
        <v>0.00302</v>
      </c>
      <c r="F15" s="199"/>
      <c r="G15" s="200" t="n">
        <f aca="false">ROUND(E15*F15,2)</f>
        <v>0</v>
      </c>
      <c r="H15" s="201"/>
      <c r="I15" s="202" t="n">
        <f aca="false">ROUND(E15*H15,2)</f>
        <v>0</v>
      </c>
      <c r="J15" s="201"/>
      <c r="K15" s="202" t="n">
        <f aca="false">ROUND(E15*J15,2)</f>
        <v>0</v>
      </c>
      <c r="L15" s="202" t="n">
        <v>21</v>
      </c>
      <c r="M15" s="202" t="n">
        <f aca="false">G15*(1+L15/100)</f>
        <v>0</v>
      </c>
      <c r="N15" s="202" t="n">
        <v>1.09</v>
      </c>
      <c r="O15" s="202" t="n">
        <f aca="false">ROUND(E15*N15,2)</f>
        <v>0</v>
      </c>
      <c r="P15" s="202" t="n">
        <v>0</v>
      </c>
      <c r="Q15" s="202" t="n">
        <f aca="false">ROUND(E15*P15,2)</f>
        <v>0</v>
      </c>
      <c r="R15" s="202"/>
      <c r="S15" s="202" t="s">
        <v>112</v>
      </c>
      <c r="T15" s="202" t="s">
        <v>112</v>
      </c>
      <c r="U15" s="202" t="n">
        <v>20.6</v>
      </c>
      <c r="V15" s="202" t="n">
        <f aca="false">ROUND(E15*U15,2)</f>
        <v>0.06</v>
      </c>
      <c r="W15" s="202"/>
      <c r="X15" s="202" t="s">
        <v>113</v>
      </c>
      <c r="Y15" s="203"/>
      <c r="Z15" s="203"/>
      <c r="AA15" s="203"/>
      <c r="AB15" s="203"/>
      <c r="AC15" s="203"/>
      <c r="AD15" s="203"/>
      <c r="AE15" s="203"/>
      <c r="AF15" s="203"/>
      <c r="AG15" s="203" t="s">
        <v>114</v>
      </c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</row>
    <row r="16" customFormat="false" ht="22.5" hidden="false" customHeight="false" outlineLevel="1" collapsed="false">
      <c r="A16" s="204"/>
      <c r="B16" s="205"/>
      <c r="C16" s="206" t="s">
        <v>127</v>
      </c>
      <c r="D16" s="207"/>
      <c r="E16" s="208" t="n">
        <v>0.00302</v>
      </c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3"/>
      <c r="Z16" s="203"/>
      <c r="AA16" s="203"/>
      <c r="AB16" s="203"/>
      <c r="AC16" s="203"/>
      <c r="AD16" s="203"/>
      <c r="AE16" s="203"/>
      <c r="AF16" s="203"/>
      <c r="AG16" s="203" t="s">
        <v>116</v>
      </c>
      <c r="AH16" s="203" t="n">
        <v>0</v>
      </c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</row>
    <row r="17" customFormat="false" ht="12.75" hidden="false" customHeight="false" outlineLevel="1" collapsed="false">
      <c r="A17" s="194" t="n">
        <v>5</v>
      </c>
      <c r="B17" s="195" t="s">
        <v>128</v>
      </c>
      <c r="C17" s="196" t="s">
        <v>129</v>
      </c>
      <c r="D17" s="197" t="s">
        <v>130</v>
      </c>
      <c r="E17" s="198" t="n">
        <v>1.26</v>
      </c>
      <c r="F17" s="199"/>
      <c r="G17" s="200" t="n">
        <f aca="false">ROUND(E17*F17,2)</f>
        <v>0</v>
      </c>
      <c r="H17" s="201"/>
      <c r="I17" s="202" t="n">
        <f aca="false">ROUND(E17*H17,2)</f>
        <v>0</v>
      </c>
      <c r="J17" s="201"/>
      <c r="K17" s="202" t="n">
        <f aca="false">ROUND(E17*J17,2)</f>
        <v>0</v>
      </c>
      <c r="L17" s="202" t="n">
        <v>21</v>
      </c>
      <c r="M17" s="202" t="n">
        <f aca="false">G17*(1+L17/100)</f>
        <v>0</v>
      </c>
      <c r="N17" s="202" t="n">
        <v>0.03767</v>
      </c>
      <c r="O17" s="202" t="n">
        <f aca="false">ROUND(E17*N17,2)</f>
        <v>0.05</v>
      </c>
      <c r="P17" s="202" t="n">
        <v>0</v>
      </c>
      <c r="Q17" s="202" t="n">
        <f aca="false">ROUND(E17*P17,2)</f>
        <v>0</v>
      </c>
      <c r="R17" s="202"/>
      <c r="S17" s="202" t="s">
        <v>112</v>
      </c>
      <c r="T17" s="202" t="s">
        <v>112</v>
      </c>
      <c r="U17" s="202" t="n">
        <v>0.41</v>
      </c>
      <c r="V17" s="202" t="n">
        <f aca="false">ROUND(E17*U17,2)</f>
        <v>0.52</v>
      </c>
      <c r="W17" s="202"/>
      <c r="X17" s="202" t="s">
        <v>113</v>
      </c>
      <c r="Y17" s="203"/>
      <c r="Z17" s="203"/>
      <c r="AA17" s="203"/>
      <c r="AB17" s="203"/>
      <c r="AC17" s="203"/>
      <c r="AD17" s="203"/>
      <c r="AE17" s="203"/>
      <c r="AF17" s="203"/>
      <c r="AG17" s="203" t="s">
        <v>114</v>
      </c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</row>
    <row r="18" customFormat="false" ht="19.4" hidden="false" customHeight="false" outlineLevel="1" collapsed="false">
      <c r="A18" s="204"/>
      <c r="B18" s="205"/>
      <c r="C18" s="206" t="s">
        <v>131</v>
      </c>
      <c r="D18" s="207"/>
      <c r="E18" s="208" t="n">
        <v>1.26</v>
      </c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3"/>
      <c r="Z18" s="203"/>
      <c r="AA18" s="203"/>
      <c r="AB18" s="203"/>
      <c r="AC18" s="203"/>
      <c r="AD18" s="203"/>
      <c r="AE18" s="203"/>
      <c r="AF18" s="203"/>
      <c r="AG18" s="203" t="s">
        <v>116</v>
      </c>
      <c r="AH18" s="203" t="n">
        <v>0</v>
      </c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</row>
    <row r="19" customFormat="false" ht="22.5" hidden="false" customHeight="false" outlineLevel="1" collapsed="false">
      <c r="A19" s="194" t="n">
        <v>6</v>
      </c>
      <c r="B19" s="195" t="s">
        <v>132</v>
      </c>
      <c r="C19" s="196" t="s">
        <v>133</v>
      </c>
      <c r="D19" s="197" t="s">
        <v>111</v>
      </c>
      <c r="E19" s="198" t="n">
        <v>2</v>
      </c>
      <c r="F19" s="199"/>
      <c r="G19" s="200" t="n">
        <f aca="false">ROUND(E19*F19,2)</f>
        <v>0</v>
      </c>
      <c r="H19" s="201"/>
      <c r="I19" s="202" t="n">
        <f aca="false">ROUND(E19*H19,2)</f>
        <v>0</v>
      </c>
      <c r="J19" s="201"/>
      <c r="K19" s="202" t="n">
        <f aca="false">ROUND(E19*J19,2)</f>
        <v>0</v>
      </c>
      <c r="L19" s="202" t="n">
        <v>21</v>
      </c>
      <c r="M19" s="202" t="n">
        <f aca="false">G19*(1+L19/100)</f>
        <v>0</v>
      </c>
      <c r="N19" s="202" t="n">
        <v>0.04467</v>
      </c>
      <c r="O19" s="202" t="n">
        <f aca="false">ROUND(E19*N19,2)</f>
        <v>0.09</v>
      </c>
      <c r="P19" s="202" t="n">
        <v>0</v>
      </c>
      <c r="Q19" s="202" t="n">
        <f aca="false">ROUND(E19*P19,2)</f>
        <v>0</v>
      </c>
      <c r="R19" s="202"/>
      <c r="S19" s="202" t="s">
        <v>112</v>
      </c>
      <c r="T19" s="202" t="s">
        <v>112</v>
      </c>
      <c r="U19" s="202" t="n">
        <v>0.42325</v>
      </c>
      <c r="V19" s="202" t="n">
        <f aca="false">ROUND(E19*U19,2)</f>
        <v>0.85</v>
      </c>
      <c r="W19" s="202"/>
      <c r="X19" s="202" t="s">
        <v>113</v>
      </c>
      <c r="Y19" s="203"/>
      <c r="Z19" s="203"/>
      <c r="AA19" s="203"/>
      <c r="AB19" s="203"/>
      <c r="AC19" s="203"/>
      <c r="AD19" s="203"/>
      <c r="AE19" s="203"/>
      <c r="AF19" s="203"/>
      <c r="AG19" s="203" t="s">
        <v>114</v>
      </c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</row>
    <row r="20" customFormat="false" ht="12.75" hidden="false" customHeight="false" outlineLevel="1" collapsed="false">
      <c r="A20" s="204"/>
      <c r="B20" s="205"/>
      <c r="C20" s="206" t="s">
        <v>134</v>
      </c>
      <c r="D20" s="207"/>
      <c r="E20" s="208" t="n">
        <v>2</v>
      </c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3"/>
      <c r="Z20" s="203"/>
      <c r="AA20" s="203"/>
      <c r="AB20" s="203"/>
      <c r="AC20" s="203"/>
      <c r="AD20" s="203"/>
      <c r="AE20" s="203"/>
      <c r="AF20" s="203"/>
      <c r="AG20" s="203" t="s">
        <v>116</v>
      </c>
      <c r="AH20" s="203" t="n">
        <v>0</v>
      </c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</row>
    <row r="21" customFormat="false" ht="22.5" hidden="false" customHeight="false" outlineLevel="1" collapsed="false">
      <c r="A21" s="194" t="n">
        <v>7</v>
      </c>
      <c r="B21" s="195" t="s">
        <v>135</v>
      </c>
      <c r="C21" s="196" t="s">
        <v>136</v>
      </c>
      <c r="D21" s="197" t="s">
        <v>130</v>
      </c>
      <c r="E21" s="198" t="n">
        <v>3.5</v>
      </c>
      <c r="F21" s="199"/>
      <c r="G21" s="200" t="n">
        <f aca="false">ROUND(E21*F21,2)</f>
        <v>0</v>
      </c>
      <c r="H21" s="201"/>
      <c r="I21" s="202" t="n">
        <f aca="false">ROUND(E21*H21,2)</f>
        <v>0</v>
      </c>
      <c r="J21" s="201"/>
      <c r="K21" s="202" t="n">
        <f aca="false">ROUND(E21*J21,2)</f>
        <v>0</v>
      </c>
      <c r="L21" s="202" t="n">
        <v>21</v>
      </c>
      <c r="M21" s="202" t="n">
        <f aca="false">G21*(1+L21/100)</f>
        <v>0</v>
      </c>
      <c r="N21" s="202" t="n">
        <v>0.01417</v>
      </c>
      <c r="O21" s="202" t="n">
        <f aca="false">ROUND(E21*N21,2)</f>
        <v>0.05</v>
      </c>
      <c r="P21" s="202" t="n">
        <v>0</v>
      </c>
      <c r="Q21" s="202" t="n">
        <f aca="false">ROUND(E21*P21,2)</f>
        <v>0</v>
      </c>
      <c r="R21" s="202"/>
      <c r="S21" s="202" t="s">
        <v>137</v>
      </c>
      <c r="T21" s="202" t="s">
        <v>138</v>
      </c>
      <c r="U21" s="202" t="n">
        <v>0.55</v>
      </c>
      <c r="V21" s="202" t="n">
        <f aca="false">ROUND(E21*U21,2)</f>
        <v>1.93</v>
      </c>
      <c r="W21" s="202"/>
      <c r="X21" s="202" t="s">
        <v>113</v>
      </c>
      <c r="Y21" s="203"/>
      <c r="Z21" s="203"/>
      <c r="AA21" s="203"/>
      <c r="AB21" s="203"/>
      <c r="AC21" s="203"/>
      <c r="AD21" s="203"/>
      <c r="AE21" s="203"/>
      <c r="AF21" s="203"/>
      <c r="AG21" s="203" t="s">
        <v>114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</row>
    <row r="22" customFormat="false" ht="12.75" hidden="false" customHeight="false" outlineLevel="1" collapsed="false">
      <c r="A22" s="204"/>
      <c r="B22" s="205"/>
      <c r="C22" s="206" t="s">
        <v>139</v>
      </c>
      <c r="D22" s="207"/>
      <c r="E22" s="208" t="n">
        <v>3.5</v>
      </c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3"/>
      <c r="Z22" s="203"/>
      <c r="AA22" s="203"/>
      <c r="AB22" s="203"/>
      <c r="AC22" s="203"/>
      <c r="AD22" s="203"/>
      <c r="AE22" s="203"/>
      <c r="AF22" s="203"/>
      <c r="AG22" s="203" t="s">
        <v>116</v>
      </c>
      <c r="AH22" s="203" t="n">
        <v>0</v>
      </c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</row>
    <row r="23" customFormat="false" ht="12.75" hidden="false" customHeight="false" outlineLevel="0" collapsed="false">
      <c r="A23" s="186" t="s">
        <v>107</v>
      </c>
      <c r="B23" s="187" t="s">
        <v>55</v>
      </c>
      <c r="C23" s="188" t="s">
        <v>56</v>
      </c>
      <c r="D23" s="189"/>
      <c r="E23" s="190"/>
      <c r="F23" s="191"/>
      <c r="G23" s="192" t="n">
        <f aca="false">SUMIF(AG24:AG46,"&lt;&gt;NOR",G24:G46)</f>
        <v>0</v>
      </c>
      <c r="H23" s="193"/>
      <c r="I23" s="193" t="n">
        <f aca="false">SUM(I24:I46)</f>
        <v>0</v>
      </c>
      <c r="J23" s="193"/>
      <c r="K23" s="193" t="n">
        <f aca="false">SUM(K24:K46)</f>
        <v>0</v>
      </c>
      <c r="L23" s="193"/>
      <c r="M23" s="193" t="n">
        <f aca="false">SUM(M24:M46)</f>
        <v>0</v>
      </c>
      <c r="N23" s="193"/>
      <c r="O23" s="193" t="n">
        <f aca="false">SUM(O24:O46)</f>
        <v>31.91</v>
      </c>
      <c r="P23" s="193"/>
      <c r="Q23" s="193" t="n">
        <f aca="false">SUM(Q24:Q46)</f>
        <v>0</v>
      </c>
      <c r="R23" s="193"/>
      <c r="S23" s="193"/>
      <c r="T23" s="193"/>
      <c r="U23" s="193"/>
      <c r="V23" s="193" t="n">
        <f aca="false">SUM(V24:V46)</f>
        <v>1041.67</v>
      </c>
      <c r="W23" s="193"/>
      <c r="X23" s="193"/>
      <c r="AG23" s="0" t="s">
        <v>108</v>
      </c>
    </row>
    <row r="24" customFormat="false" ht="22.5" hidden="false" customHeight="false" outlineLevel="1" collapsed="false">
      <c r="A24" s="194" t="n">
        <v>8</v>
      </c>
      <c r="B24" s="195" t="s">
        <v>140</v>
      </c>
      <c r="C24" s="196" t="s">
        <v>141</v>
      </c>
      <c r="D24" s="197" t="s">
        <v>142</v>
      </c>
      <c r="E24" s="198" t="n">
        <v>410</v>
      </c>
      <c r="F24" s="199"/>
      <c r="G24" s="200" t="n">
        <f aca="false">ROUND(E24*F24,2)</f>
        <v>0</v>
      </c>
      <c r="H24" s="201"/>
      <c r="I24" s="202" t="n">
        <f aca="false">ROUND(E24*H24,2)</f>
        <v>0</v>
      </c>
      <c r="J24" s="201"/>
      <c r="K24" s="202" t="n">
        <f aca="false">ROUND(E24*J24,2)</f>
        <v>0</v>
      </c>
      <c r="L24" s="202" t="n">
        <v>21</v>
      </c>
      <c r="M24" s="202" t="n">
        <f aca="false">G24*(1+L24/100)</f>
        <v>0</v>
      </c>
      <c r="N24" s="202" t="n">
        <v>0.00156</v>
      </c>
      <c r="O24" s="202" t="n">
        <f aca="false">ROUND(E24*N24,2)</f>
        <v>0.64</v>
      </c>
      <c r="P24" s="202" t="n">
        <v>0</v>
      </c>
      <c r="Q24" s="202" t="n">
        <f aca="false">ROUND(E24*P24,2)</f>
        <v>0</v>
      </c>
      <c r="R24" s="202"/>
      <c r="S24" s="202" t="s">
        <v>112</v>
      </c>
      <c r="T24" s="202" t="s">
        <v>112</v>
      </c>
      <c r="U24" s="202" t="n">
        <v>0.21</v>
      </c>
      <c r="V24" s="202" t="n">
        <f aca="false">ROUND(E24*U24,2)</f>
        <v>86.1</v>
      </c>
      <c r="W24" s="202"/>
      <c r="X24" s="202" t="s">
        <v>113</v>
      </c>
      <c r="Y24" s="203"/>
      <c r="Z24" s="203"/>
      <c r="AA24" s="203"/>
      <c r="AB24" s="203"/>
      <c r="AC24" s="203"/>
      <c r="AD24" s="203"/>
      <c r="AE24" s="203"/>
      <c r="AF24" s="203"/>
      <c r="AG24" s="203" t="s">
        <v>114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</row>
    <row r="25" customFormat="false" ht="12.75" hidden="false" customHeight="false" outlineLevel="1" collapsed="false">
      <c r="A25" s="204"/>
      <c r="B25" s="205"/>
      <c r="C25" s="206" t="s">
        <v>143</v>
      </c>
      <c r="D25" s="207"/>
      <c r="E25" s="208" t="n">
        <v>350</v>
      </c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3"/>
      <c r="Z25" s="203"/>
      <c r="AA25" s="203"/>
      <c r="AB25" s="203"/>
      <c r="AC25" s="203"/>
      <c r="AD25" s="203"/>
      <c r="AE25" s="203"/>
      <c r="AF25" s="203"/>
      <c r="AG25" s="203" t="s">
        <v>116</v>
      </c>
      <c r="AH25" s="203" t="n">
        <v>0</v>
      </c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</row>
    <row r="26" customFormat="false" ht="12.75" hidden="false" customHeight="false" outlineLevel="1" collapsed="false">
      <c r="A26" s="204"/>
      <c r="B26" s="205"/>
      <c r="C26" s="206" t="s">
        <v>144</v>
      </c>
      <c r="D26" s="207"/>
      <c r="E26" s="208" t="n">
        <v>60</v>
      </c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3"/>
      <c r="Z26" s="203"/>
      <c r="AA26" s="203"/>
      <c r="AB26" s="203"/>
      <c r="AC26" s="203"/>
      <c r="AD26" s="203"/>
      <c r="AE26" s="203"/>
      <c r="AF26" s="203"/>
      <c r="AG26" s="203" t="s">
        <v>116</v>
      </c>
      <c r="AH26" s="203" t="n">
        <v>0</v>
      </c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</row>
    <row r="27" customFormat="false" ht="12.75" hidden="false" customHeight="false" outlineLevel="1" collapsed="false">
      <c r="A27" s="194" t="n">
        <v>9</v>
      </c>
      <c r="B27" s="195" t="s">
        <v>145</v>
      </c>
      <c r="C27" s="196" t="s">
        <v>146</v>
      </c>
      <c r="D27" s="197" t="s">
        <v>130</v>
      </c>
      <c r="E27" s="198" t="n">
        <v>41</v>
      </c>
      <c r="F27" s="199"/>
      <c r="G27" s="200" t="n">
        <f aca="false">ROUND(E27*F27,2)</f>
        <v>0</v>
      </c>
      <c r="H27" s="201"/>
      <c r="I27" s="202" t="n">
        <f aca="false">ROUND(E27*H27,2)</f>
        <v>0</v>
      </c>
      <c r="J27" s="201"/>
      <c r="K27" s="202" t="n">
        <f aca="false">ROUND(E27*J27,2)</f>
        <v>0</v>
      </c>
      <c r="L27" s="202" t="n">
        <v>21</v>
      </c>
      <c r="M27" s="202" t="n">
        <f aca="false">G27*(1+L27/100)</f>
        <v>0</v>
      </c>
      <c r="N27" s="202" t="n">
        <v>0.0733</v>
      </c>
      <c r="O27" s="202" t="n">
        <f aca="false">ROUND(E27*N27,2)</f>
        <v>3.01</v>
      </c>
      <c r="P27" s="202" t="n">
        <v>0</v>
      </c>
      <c r="Q27" s="202" t="n">
        <f aca="false">ROUND(E27*P27,2)</f>
        <v>0</v>
      </c>
      <c r="R27" s="202"/>
      <c r="S27" s="202" t="s">
        <v>112</v>
      </c>
      <c r="T27" s="202" t="s">
        <v>112</v>
      </c>
      <c r="U27" s="202" t="n">
        <v>2.85</v>
      </c>
      <c r="V27" s="202" t="n">
        <f aca="false">ROUND(E27*U27,2)</f>
        <v>116.85</v>
      </c>
      <c r="W27" s="202"/>
      <c r="X27" s="202" t="s">
        <v>113</v>
      </c>
      <c r="Y27" s="203"/>
      <c r="Z27" s="203"/>
      <c r="AA27" s="203"/>
      <c r="AB27" s="203"/>
      <c r="AC27" s="203"/>
      <c r="AD27" s="203"/>
      <c r="AE27" s="203"/>
      <c r="AF27" s="203"/>
      <c r="AG27" s="203" t="s">
        <v>114</v>
      </c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</row>
    <row r="28" customFormat="false" ht="12.75" hidden="false" customHeight="false" outlineLevel="1" collapsed="false">
      <c r="A28" s="204"/>
      <c r="B28" s="205"/>
      <c r="C28" s="206" t="s">
        <v>147</v>
      </c>
      <c r="D28" s="207"/>
      <c r="E28" s="208" t="n">
        <v>41</v>
      </c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3"/>
      <c r="Z28" s="203"/>
      <c r="AA28" s="203"/>
      <c r="AB28" s="203"/>
      <c r="AC28" s="203"/>
      <c r="AD28" s="203"/>
      <c r="AE28" s="203"/>
      <c r="AF28" s="203"/>
      <c r="AG28" s="203" t="s">
        <v>116</v>
      </c>
      <c r="AH28" s="203" t="n">
        <v>0</v>
      </c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</row>
    <row r="29" customFormat="false" ht="12.75" hidden="false" customHeight="false" outlineLevel="1" collapsed="false">
      <c r="A29" s="194" t="n">
        <v>10</v>
      </c>
      <c r="B29" s="195" t="s">
        <v>148</v>
      </c>
      <c r="C29" s="196" t="s">
        <v>149</v>
      </c>
      <c r="D29" s="197" t="s">
        <v>111</v>
      </c>
      <c r="E29" s="198" t="n">
        <v>3</v>
      </c>
      <c r="F29" s="199"/>
      <c r="G29" s="200" t="n">
        <f aca="false">ROUND(E29*F29,2)</f>
        <v>0</v>
      </c>
      <c r="H29" s="201"/>
      <c r="I29" s="202" t="n">
        <f aca="false">ROUND(E29*H29,2)</f>
        <v>0</v>
      </c>
      <c r="J29" s="201"/>
      <c r="K29" s="202" t="n">
        <f aca="false">ROUND(E29*J29,2)</f>
        <v>0</v>
      </c>
      <c r="L29" s="202" t="n">
        <v>21</v>
      </c>
      <c r="M29" s="202" t="n">
        <f aca="false">G29*(1+L29/100)</f>
        <v>0</v>
      </c>
      <c r="N29" s="202" t="n">
        <v>0.04305</v>
      </c>
      <c r="O29" s="202" t="n">
        <f aca="false">ROUND(E29*N29,2)</f>
        <v>0.13</v>
      </c>
      <c r="P29" s="202" t="n">
        <v>0</v>
      </c>
      <c r="Q29" s="202" t="n">
        <f aca="false">ROUND(E29*P29,2)</f>
        <v>0</v>
      </c>
      <c r="R29" s="202"/>
      <c r="S29" s="202" t="s">
        <v>112</v>
      </c>
      <c r="T29" s="202" t="s">
        <v>112</v>
      </c>
      <c r="U29" s="202" t="n">
        <v>0.87803</v>
      </c>
      <c r="V29" s="202" t="n">
        <f aca="false">ROUND(E29*U29,2)</f>
        <v>2.63</v>
      </c>
      <c r="W29" s="202"/>
      <c r="X29" s="202" t="s">
        <v>113</v>
      </c>
      <c r="Y29" s="203"/>
      <c r="Z29" s="203"/>
      <c r="AA29" s="203"/>
      <c r="AB29" s="203"/>
      <c r="AC29" s="203"/>
      <c r="AD29" s="203"/>
      <c r="AE29" s="203"/>
      <c r="AF29" s="203"/>
      <c r="AG29" s="203" t="s">
        <v>114</v>
      </c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</row>
    <row r="30" customFormat="false" ht="12.75" hidden="false" customHeight="false" outlineLevel="1" collapsed="false">
      <c r="A30" s="204"/>
      <c r="B30" s="205"/>
      <c r="C30" s="206" t="s">
        <v>150</v>
      </c>
      <c r="D30" s="207"/>
      <c r="E30" s="208" t="n">
        <v>1</v>
      </c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3"/>
      <c r="Z30" s="203"/>
      <c r="AA30" s="203"/>
      <c r="AB30" s="203"/>
      <c r="AC30" s="203"/>
      <c r="AD30" s="203"/>
      <c r="AE30" s="203"/>
      <c r="AF30" s="203"/>
      <c r="AG30" s="203" t="s">
        <v>116</v>
      </c>
      <c r="AH30" s="203" t="n">
        <v>0</v>
      </c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203"/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</row>
    <row r="31" customFormat="false" ht="12.75" hidden="false" customHeight="false" outlineLevel="1" collapsed="false">
      <c r="A31" s="204"/>
      <c r="B31" s="205"/>
      <c r="C31" s="206" t="s">
        <v>134</v>
      </c>
      <c r="D31" s="207"/>
      <c r="E31" s="208" t="n">
        <v>2</v>
      </c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  <c r="U31" s="202"/>
      <c r="V31" s="202"/>
      <c r="W31" s="202"/>
      <c r="X31" s="202"/>
      <c r="Y31" s="203"/>
      <c r="Z31" s="203"/>
      <c r="AA31" s="203"/>
      <c r="AB31" s="203"/>
      <c r="AC31" s="203"/>
      <c r="AD31" s="203"/>
      <c r="AE31" s="203"/>
      <c r="AF31" s="203"/>
      <c r="AG31" s="203" t="s">
        <v>116</v>
      </c>
      <c r="AH31" s="203" t="n">
        <v>0</v>
      </c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</row>
    <row r="32" customFormat="false" ht="22.5" hidden="false" customHeight="false" outlineLevel="1" collapsed="false">
      <c r="A32" s="194" t="n">
        <v>11</v>
      </c>
      <c r="B32" s="195" t="s">
        <v>151</v>
      </c>
      <c r="C32" s="196" t="s">
        <v>152</v>
      </c>
      <c r="D32" s="197" t="s">
        <v>111</v>
      </c>
      <c r="E32" s="198" t="n">
        <v>3</v>
      </c>
      <c r="F32" s="199"/>
      <c r="G32" s="200" t="n">
        <f aca="false">ROUND(E32*F32,2)</f>
        <v>0</v>
      </c>
      <c r="H32" s="201"/>
      <c r="I32" s="202" t="n">
        <f aca="false">ROUND(E32*H32,2)</f>
        <v>0</v>
      </c>
      <c r="J32" s="201"/>
      <c r="K32" s="202" t="n">
        <f aca="false">ROUND(E32*J32,2)</f>
        <v>0</v>
      </c>
      <c r="L32" s="202" t="n">
        <v>21</v>
      </c>
      <c r="M32" s="202" t="n">
        <f aca="false">G32*(1+L32/100)</f>
        <v>0</v>
      </c>
      <c r="N32" s="202" t="n">
        <v>0.03562</v>
      </c>
      <c r="O32" s="202" t="n">
        <f aca="false">ROUND(E32*N32,2)</f>
        <v>0.11</v>
      </c>
      <c r="P32" s="202" t="n">
        <v>0</v>
      </c>
      <c r="Q32" s="202" t="n">
        <f aca="false">ROUND(E32*P32,2)</f>
        <v>0</v>
      </c>
      <c r="R32" s="202"/>
      <c r="S32" s="202" t="s">
        <v>112</v>
      </c>
      <c r="T32" s="202" t="s">
        <v>112</v>
      </c>
      <c r="U32" s="202" t="n">
        <v>0.88</v>
      </c>
      <c r="V32" s="202" t="n">
        <f aca="false">ROUND(E32*U32,2)</f>
        <v>2.64</v>
      </c>
      <c r="W32" s="202"/>
      <c r="X32" s="202" t="s">
        <v>113</v>
      </c>
      <c r="Y32" s="203"/>
      <c r="Z32" s="203"/>
      <c r="AA32" s="203"/>
      <c r="AB32" s="203"/>
      <c r="AC32" s="203"/>
      <c r="AD32" s="203"/>
      <c r="AE32" s="203"/>
      <c r="AF32" s="203"/>
      <c r="AG32" s="203" t="s">
        <v>114</v>
      </c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</row>
    <row r="33" customFormat="false" ht="12.75" hidden="false" customHeight="false" outlineLevel="1" collapsed="false">
      <c r="A33" s="204"/>
      <c r="B33" s="205"/>
      <c r="C33" s="206" t="s">
        <v>153</v>
      </c>
      <c r="D33" s="207"/>
      <c r="E33" s="208" t="n">
        <v>2</v>
      </c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3"/>
      <c r="Z33" s="203"/>
      <c r="AA33" s="203"/>
      <c r="AB33" s="203"/>
      <c r="AC33" s="203"/>
      <c r="AD33" s="203"/>
      <c r="AE33" s="203"/>
      <c r="AF33" s="203"/>
      <c r="AG33" s="203" t="s">
        <v>116</v>
      </c>
      <c r="AH33" s="203" t="n">
        <v>0</v>
      </c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</row>
    <row r="34" customFormat="false" ht="12.75" hidden="false" customHeight="false" outlineLevel="1" collapsed="false">
      <c r="A34" s="204"/>
      <c r="B34" s="205"/>
      <c r="C34" s="206" t="s">
        <v>154</v>
      </c>
      <c r="D34" s="207"/>
      <c r="E34" s="208" t="n">
        <v>1</v>
      </c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202"/>
      <c r="W34" s="202"/>
      <c r="X34" s="202"/>
      <c r="Y34" s="203"/>
      <c r="Z34" s="203"/>
      <c r="AA34" s="203"/>
      <c r="AB34" s="203"/>
      <c r="AC34" s="203"/>
      <c r="AD34" s="203"/>
      <c r="AE34" s="203"/>
      <c r="AF34" s="203"/>
      <c r="AG34" s="203" t="s">
        <v>116</v>
      </c>
      <c r="AH34" s="203" t="n">
        <v>0</v>
      </c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</row>
    <row r="35" customFormat="false" ht="22.5" hidden="false" customHeight="false" outlineLevel="1" collapsed="false">
      <c r="A35" s="194" t="n">
        <v>12</v>
      </c>
      <c r="B35" s="195" t="s">
        <v>155</v>
      </c>
      <c r="C35" s="196" t="s">
        <v>156</v>
      </c>
      <c r="D35" s="197" t="s">
        <v>142</v>
      </c>
      <c r="E35" s="198" t="n">
        <v>2000</v>
      </c>
      <c r="F35" s="199"/>
      <c r="G35" s="200" t="n">
        <f aca="false">ROUND(E35*F35,2)</f>
        <v>0</v>
      </c>
      <c r="H35" s="201"/>
      <c r="I35" s="202" t="n">
        <f aca="false">ROUND(E35*H35,2)</f>
        <v>0</v>
      </c>
      <c r="J35" s="201"/>
      <c r="K35" s="202" t="n">
        <f aca="false">ROUND(E35*J35,2)</f>
        <v>0</v>
      </c>
      <c r="L35" s="202" t="n">
        <v>21</v>
      </c>
      <c r="M35" s="202" t="n">
        <f aca="false">G35*(1+L35/100)</f>
        <v>0</v>
      </c>
      <c r="N35" s="202" t="n">
        <v>0.00156</v>
      </c>
      <c r="O35" s="202" t="n">
        <f aca="false">ROUND(E35*N35,2)</f>
        <v>3.12</v>
      </c>
      <c r="P35" s="202" t="n">
        <v>0</v>
      </c>
      <c r="Q35" s="202" t="n">
        <f aca="false">ROUND(E35*P35,2)</f>
        <v>0</v>
      </c>
      <c r="R35" s="202"/>
      <c r="S35" s="202" t="s">
        <v>112</v>
      </c>
      <c r="T35" s="202" t="s">
        <v>112</v>
      </c>
      <c r="U35" s="202" t="n">
        <v>0.12</v>
      </c>
      <c r="V35" s="202" t="n">
        <f aca="false">ROUND(E35*U35,2)</f>
        <v>240</v>
      </c>
      <c r="W35" s="202"/>
      <c r="X35" s="202" t="s">
        <v>113</v>
      </c>
      <c r="Y35" s="203"/>
      <c r="Z35" s="203"/>
      <c r="AA35" s="203"/>
      <c r="AB35" s="203"/>
      <c r="AC35" s="203"/>
      <c r="AD35" s="203"/>
      <c r="AE35" s="203"/>
      <c r="AF35" s="203"/>
      <c r="AG35" s="203" t="s">
        <v>114</v>
      </c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</row>
    <row r="36" customFormat="false" ht="12.75" hidden="false" customHeight="false" outlineLevel="1" collapsed="false">
      <c r="A36" s="204"/>
      <c r="B36" s="205"/>
      <c r="C36" s="206" t="s">
        <v>157</v>
      </c>
      <c r="D36" s="207"/>
      <c r="E36" s="208" t="n">
        <v>1500</v>
      </c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3"/>
      <c r="Z36" s="203"/>
      <c r="AA36" s="203"/>
      <c r="AB36" s="203"/>
      <c r="AC36" s="203"/>
      <c r="AD36" s="203"/>
      <c r="AE36" s="203"/>
      <c r="AF36" s="203"/>
      <c r="AG36" s="203" t="s">
        <v>116</v>
      </c>
      <c r="AH36" s="203" t="n">
        <v>0</v>
      </c>
      <c r="AI36" s="203"/>
      <c r="AJ36" s="203"/>
      <c r="AK36" s="203"/>
      <c r="AL36" s="203"/>
      <c r="AM36" s="203"/>
      <c r="AN36" s="203"/>
      <c r="AO36" s="203"/>
      <c r="AP36" s="203"/>
      <c r="AQ36" s="203"/>
      <c r="AR36" s="203"/>
      <c r="AS36" s="203"/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</row>
    <row r="37" customFormat="false" ht="12.75" hidden="false" customHeight="false" outlineLevel="1" collapsed="false">
      <c r="A37" s="204"/>
      <c r="B37" s="205"/>
      <c r="C37" s="206" t="s">
        <v>158</v>
      </c>
      <c r="D37" s="207"/>
      <c r="E37" s="208" t="n">
        <v>500</v>
      </c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3"/>
      <c r="Z37" s="203"/>
      <c r="AA37" s="203"/>
      <c r="AB37" s="203"/>
      <c r="AC37" s="203"/>
      <c r="AD37" s="203"/>
      <c r="AE37" s="203"/>
      <c r="AF37" s="203"/>
      <c r="AG37" s="203" t="s">
        <v>116</v>
      </c>
      <c r="AH37" s="203" t="n">
        <v>0</v>
      </c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</row>
    <row r="38" customFormat="false" ht="22.5" hidden="false" customHeight="false" outlineLevel="1" collapsed="false">
      <c r="A38" s="194" t="n">
        <v>13</v>
      </c>
      <c r="B38" s="195" t="s">
        <v>159</v>
      </c>
      <c r="C38" s="196" t="s">
        <v>160</v>
      </c>
      <c r="D38" s="197" t="s">
        <v>130</v>
      </c>
      <c r="E38" s="198" t="n">
        <v>96</v>
      </c>
      <c r="F38" s="199"/>
      <c r="G38" s="200" t="n">
        <f aca="false">ROUND(E38*F38,2)</f>
        <v>0</v>
      </c>
      <c r="H38" s="201"/>
      <c r="I38" s="202" t="n">
        <f aca="false">ROUND(E38*H38,2)</f>
        <v>0</v>
      </c>
      <c r="J38" s="201"/>
      <c r="K38" s="202" t="n">
        <f aca="false">ROUND(E38*J38,2)</f>
        <v>0</v>
      </c>
      <c r="L38" s="202" t="n">
        <v>21</v>
      </c>
      <c r="M38" s="202" t="n">
        <f aca="false">G38*(1+L38/100)</f>
        <v>0</v>
      </c>
      <c r="N38" s="202" t="n">
        <v>0.068</v>
      </c>
      <c r="O38" s="202" t="n">
        <f aca="false">ROUND(E38*N38,2)</f>
        <v>6.53</v>
      </c>
      <c r="P38" s="202" t="n">
        <v>0</v>
      </c>
      <c r="Q38" s="202" t="n">
        <f aca="false">ROUND(E38*P38,2)</f>
        <v>0</v>
      </c>
      <c r="R38" s="202"/>
      <c r="S38" s="202" t="s">
        <v>112</v>
      </c>
      <c r="T38" s="202" t="s">
        <v>112</v>
      </c>
      <c r="U38" s="202" t="n">
        <v>0.71</v>
      </c>
      <c r="V38" s="202" t="n">
        <f aca="false">ROUND(E38*U38,2)</f>
        <v>68.16</v>
      </c>
      <c r="W38" s="202"/>
      <c r="X38" s="202" t="s">
        <v>113</v>
      </c>
      <c r="Y38" s="203"/>
      <c r="Z38" s="203"/>
      <c r="AA38" s="203"/>
      <c r="AB38" s="203"/>
      <c r="AC38" s="203"/>
      <c r="AD38" s="203"/>
      <c r="AE38" s="203"/>
      <c r="AF38" s="203"/>
      <c r="AG38" s="203" t="s">
        <v>114</v>
      </c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</row>
    <row r="39" customFormat="false" ht="12.75" hidden="false" customHeight="false" outlineLevel="1" collapsed="false">
      <c r="A39" s="204"/>
      <c r="B39" s="205"/>
      <c r="C39" s="206" t="s">
        <v>161</v>
      </c>
      <c r="D39" s="207"/>
      <c r="E39" s="208" t="n">
        <v>64</v>
      </c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3"/>
      <c r="Z39" s="203"/>
      <c r="AA39" s="203"/>
      <c r="AB39" s="203"/>
      <c r="AC39" s="203"/>
      <c r="AD39" s="203"/>
      <c r="AE39" s="203"/>
      <c r="AF39" s="203"/>
      <c r="AG39" s="203" t="s">
        <v>116</v>
      </c>
      <c r="AH39" s="203" t="n">
        <v>0</v>
      </c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</row>
    <row r="40" customFormat="false" ht="12.75" hidden="false" customHeight="false" outlineLevel="1" collapsed="false">
      <c r="A40" s="204"/>
      <c r="B40" s="205"/>
      <c r="C40" s="206" t="s">
        <v>162</v>
      </c>
      <c r="D40" s="207"/>
      <c r="E40" s="208" t="n">
        <v>32</v>
      </c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3"/>
      <c r="Z40" s="203"/>
      <c r="AA40" s="203"/>
      <c r="AB40" s="203"/>
      <c r="AC40" s="203"/>
      <c r="AD40" s="203"/>
      <c r="AE40" s="203"/>
      <c r="AF40" s="203"/>
      <c r="AG40" s="203" t="s">
        <v>116</v>
      </c>
      <c r="AH40" s="203" t="n">
        <v>0</v>
      </c>
      <c r="AI40" s="203"/>
      <c r="AJ40" s="203"/>
      <c r="AK40" s="203"/>
      <c r="AL40" s="203"/>
      <c r="AM40" s="203"/>
      <c r="AN40" s="203"/>
      <c r="AO40" s="203"/>
      <c r="AP40" s="203"/>
      <c r="AQ40" s="203"/>
      <c r="AR40" s="203"/>
      <c r="AS40" s="203"/>
      <c r="AT40" s="203"/>
      <c r="AU40" s="203"/>
      <c r="AV40" s="203"/>
      <c r="AW40" s="203"/>
      <c r="AX40" s="203"/>
      <c r="AY40" s="203"/>
      <c r="AZ40" s="203"/>
      <c r="BA40" s="203"/>
      <c r="BB40" s="203"/>
      <c r="BC40" s="203"/>
      <c r="BD40" s="203"/>
      <c r="BE40" s="203"/>
      <c r="BF40" s="203"/>
      <c r="BG40" s="203"/>
      <c r="BH40" s="203"/>
    </row>
    <row r="41" customFormat="false" ht="12.75" hidden="false" customHeight="false" outlineLevel="1" collapsed="false">
      <c r="A41" s="194" t="n">
        <v>14</v>
      </c>
      <c r="B41" s="195" t="s">
        <v>163</v>
      </c>
      <c r="C41" s="196" t="s">
        <v>164</v>
      </c>
      <c r="D41" s="197" t="s">
        <v>130</v>
      </c>
      <c r="E41" s="198" t="n">
        <v>200</v>
      </c>
      <c r="F41" s="199"/>
      <c r="G41" s="200" t="n">
        <f aca="false">ROUND(E41*F41,2)</f>
        <v>0</v>
      </c>
      <c r="H41" s="201"/>
      <c r="I41" s="202" t="n">
        <f aca="false">ROUND(E41*H41,2)</f>
        <v>0</v>
      </c>
      <c r="J41" s="201"/>
      <c r="K41" s="202" t="n">
        <f aca="false">ROUND(E41*J41,2)</f>
        <v>0</v>
      </c>
      <c r="L41" s="202" t="n">
        <v>21</v>
      </c>
      <c r="M41" s="202" t="n">
        <f aca="false">G41*(1+L41/100)</f>
        <v>0</v>
      </c>
      <c r="N41" s="202" t="n">
        <v>0.0585</v>
      </c>
      <c r="O41" s="202" t="n">
        <f aca="false">ROUND(E41*N41,2)</f>
        <v>11.7</v>
      </c>
      <c r="P41" s="202" t="n">
        <v>0</v>
      </c>
      <c r="Q41" s="202" t="n">
        <f aca="false">ROUND(E41*P41,2)</f>
        <v>0</v>
      </c>
      <c r="R41" s="202"/>
      <c r="S41" s="202" t="s">
        <v>112</v>
      </c>
      <c r="T41" s="202" t="s">
        <v>112</v>
      </c>
      <c r="U41" s="202" t="n">
        <v>1.86904</v>
      </c>
      <c r="V41" s="202" t="n">
        <f aca="false">ROUND(E41*U41,2)</f>
        <v>373.81</v>
      </c>
      <c r="W41" s="202"/>
      <c r="X41" s="202" t="s">
        <v>113</v>
      </c>
      <c r="Y41" s="203"/>
      <c r="Z41" s="203"/>
      <c r="AA41" s="203"/>
      <c r="AB41" s="203"/>
      <c r="AC41" s="203"/>
      <c r="AD41" s="203"/>
      <c r="AE41" s="203"/>
      <c r="AF41" s="203"/>
      <c r="AG41" s="203" t="s">
        <v>114</v>
      </c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</row>
    <row r="42" customFormat="false" ht="12.75" hidden="false" customHeight="false" outlineLevel="1" collapsed="false">
      <c r="A42" s="204"/>
      <c r="B42" s="205"/>
      <c r="C42" s="206" t="s">
        <v>165</v>
      </c>
      <c r="D42" s="207"/>
      <c r="E42" s="208" t="n">
        <v>200</v>
      </c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3"/>
      <c r="Z42" s="203"/>
      <c r="AA42" s="203"/>
      <c r="AB42" s="203"/>
      <c r="AC42" s="203"/>
      <c r="AD42" s="203"/>
      <c r="AE42" s="203"/>
      <c r="AF42" s="203"/>
      <c r="AG42" s="203" t="s">
        <v>116</v>
      </c>
      <c r="AH42" s="203" t="n">
        <v>0</v>
      </c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</row>
    <row r="43" customFormat="false" ht="12.75" hidden="false" customHeight="false" outlineLevel="1" collapsed="false">
      <c r="A43" s="194" t="n">
        <v>15</v>
      </c>
      <c r="B43" s="195" t="s">
        <v>166</v>
      </c>
      <c r="C43" s="196" t="s">
        <v>167</v>
      </c>
      <c r="D43" s="197" t="s">
        <v>130</v>
      </c>
      <c r="E43" s="198" t="n">
        <v>120</v>
      </c>
      <c r="F43" s="199"/>
      <c r="G43" s="200" t="n">
        <f aca="false">ROUND(E43*F43,2)</f>
        <v>0</v>
      </c>
      <c r="H43" s="201"/>
      <c r="I43" s="202" t="n">
        <f aca="false">ROUND(E43*H43,2)</f>
        <v>0</v>
      </c>
      <c r="J43" s="201"/>
      <c r="K43" s="202" t="n">
        <f aca="false">ROUND(E43*J43,2)</f>
        <v>0</v>
      </c>
      <c r="L43" s="202" t="n">
        <v>21</v>
      </c>
      <c r="M43" s="202" t="n">
        <f aca="false">G43*(1+L43/100)</f>
        <v>0</v>
      </c>
      <c r="N43" s="202" t="n">
        <v>0.05543</v>
      </c>
      <c r="O43" s="202" t="n">
        <f aca="false">ROUND(E43*N43,2)</f>
        <v>6.65</v>
      </c>
      <c r="P43" s="202" t="n">
        <v>0</v>
      </c>
      <c r="Q43" s="202" t="n">
        <f aca="false">ROUND(E43*P43,2)</f>
        <v>0</v>
      </c>
      <c r="R43" s="202"/>
      <c r="S43" s="202" t="s">
        <v>112</v>
      </c>
      <c r="T43" s="202" t="s">
        <v>112</v>
      </c>
      <c r="U43" s="202" t="n">
        <v>1.26121</v>
      </c>
      <c r="V43" s="202" t="n">
        <f aca="false">ROUND(E43*U43,2)</f>
        <v>151.35</v>
      </c>
      <c r="W43" s="202"/>
      <c r="X43" s="202" t="s">
        <v>113</v>
      </c>
      <c r="Y43" s="203"/>
      <c r="Z43" s="203"/>
      <c r="AA43" s="203"/>
      <c r="AB43" s="203"/>
      <c r="AC43" s="203"/>
      <c r="AD43" s="203"/>
      <c r="AE43" s="203"/>
      <c r="AF43" s="203"/>
      <c r="AG43" s="203" t="s">
        <v>114</v>
      </c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03"/>
      <c r="BA43" s="203"/>
      <c r="BB43" s="203"/>
      <c r="BC43" s="203"/>
      <c r="BD43" s="203"/>
      <c r="BE43" s="203"/>
      <c r="BF43" s="203"/>
      <c r="BG43" s="203"/>
      <c r="BH43" s="203"/>
    </row>
    <row r="44" customFormat="false" ht="12.75" hidden="false" customHeight="false" outlineLevel="1" collapsed="false">
      <c r="A44" s="204"/>
      <c r="B44" s="205"/>
      <c r="C44" s="206" t="s">
        <v>168</v>
      </c>
      <c r="D44" s="207"/>
      <c r="E44" s="208" t="n">
        <v>120</v>
      </c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3"/>
      <c r="Z44" s="203"/>
      <c r="AA44" s="203"/>
      <c r="AB44" s="203"/>
      <c r="AC44" s="203"/>
      <c r="AD44" s="203"/>
      <c r="AE44" s="203"/>
      <c r="AF44" s="203"/>
      <c r="AG44" s="203" t="s">
        <v>116</v>
      </c>
      <c r="AH44" s="203" t="n">
        <v>0</v>
      </c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03"/>
      <c r="BA44" s="203"/>
      <c r="BB44" s="203"/>
      <c r="BC44" s="203"/>
      <c r="BD44" s="203"/>
      <c r="BE44" s="203"/>
      <c r="BF44" s="203"/>
      <c r="BG44" s="203"/>
      <c r="BH44" s="203"/>
    </row>
    <row r="45" customFormat="false" ht="12.75" hidden="false" customHeight="false" outlineLevel="1" collapsed="false">
      <c r="A45" s="194" t="n">
        <v>16</v>
      </c>
      <c r="B45" s="195" t="s">
        <v>169</v>
      </c>
      <c r="C45" s="196" t="s">
        <v>170</v>
      </c>
      <c r="D45" s="197" t="s">
        <v>130</v>
      </c>
      <c r="E45" s="198" t="n">
        <v>0.32</v>
      </c>
      <c r="F45" s="199"/>
      <c r="G45" s="200" t="n">
        <f aca="false">ROUND(E45*F45,2)</f>
        <v>0</v>
      </c>
      <c r="H45" s="201"/>
      <c r="I45" s="202" t="n">
        <f aca="false">ROUND(E45*H45,2)</f>
        <v>0</v>
      </c>
      <c r="J45" s="201"/>
      <c r="K45" s="202" t="n">
        <f aca="false">ROUND(E45*J45,2)</f>
        <v>0</v>
      </c>
      <c r="L45" s="202" t="n">
        <v>21</v>
      </c>
      <c r="M45" s="202" t="n">
        <f aca="false">G45*(1+L45/100)</f>
        <v>0</v>
      </c>
      <c r="N45" s="202" t="n">
        <v>0.04777</v>
      </c>
      <c r="O45" s="202" t="n">
        <f aca="false">ROUND(E45*N45,2)</f>
        <v>0.02</v>
      </c>
      <c r="P45" s="202" t="n">
        <v>0</v>
      </c>
      <c r="Q45" s="202" t="n">
        <f aca="false">ROUND(E45*P45,2)</f>
        <v>0</v>
      </c>
      <c r="R45" s="202"/>
      <c r="S45" s="202" t="s">
        <v>112</v>
      </c>
      <c r="T45" s="202" t="s">
        <v>112</v>
      </c>
      <c r="U45" s="202" t="n">
        <v>0.42</v>
      </c>
      <c r="V45" s="202" t="n">
        <f aca="false">ROUND(E45*U45,2)</f>
        <v>0.13</v>
      </c>
      <c r="W45" s="202"/>
      <c r="X45" s="202" t="s">
        <v>113</v>
      </c>
      <c r="Y45" s="203"/>
      <c r="Z45" s="203"/>
      <c r="AA45" s="203"/>
      <c r="AB45" s="203"/>
      <c r="AC45" s="203"/>
      <c r="AD45" s="203"/>
      <c r="AE45" s="203"/>
      <c r="AF45" s="203"/>
      <c r="AG45" s="203" t="s">
        <v>114</v>
      </c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</row>
    <row r="46" customFormat="false" ht="12.75" hidden="false" customHeight="false" outlineLevel="1" collapsed="false">
      <c r="A46" s="204"/>
      <c r="B46" s="205"/>
      <c r="C46" s="206" t="s">
        <v>171</v>
      </c>
      <c r="D46" s="207"/>
      <c r="E46" s="208" t="n">
        <v>0.32</v>
      </c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3"/>
      <c r="Z46" s="203"/>
      <c r="AA46" s="203"/>
      <c r="AB46" s="203"/>
      <c r="AC46" s="203"/>
      <c r="AD46" s="203"/>
      <c r="AE46" s="203"/>
      <c r="AF46" s="203"/>
      <c r="AG46" s="203" t="s">
        <v>116</v>
      </c>
      <c r="AH46" s="203" t="n">
        <v>0</v>
      </c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</row>
    <row r="47" customFormat="false" ht="12.75" hidden="false" customHeight="false" outlineLevel="0" collapsed="false">
      <c r="A47" s="186" t="s">
        <v>107</v>
      </c>
      <c r="B47" s="187" t="s">
        <v>57</v>
      </c>
      <c r="C47" s="188" t="s">
        <v>58</v>
      </c>
      <c r="D47" s="189"/>
      <c r="E47" s="190"/>
      <c r="F47" s="191"/>
      <c r="G47" s="192" t="n">
        <f aca="false">SUMIF(AG48:AG50,"&lt;&gt;NOR",G48:G50)</f>
        <v>0</v>
      </c>
      <c r="H47" s="193"/>
      <c r="I47" s="193" t="n">
        <f aca="false">SUM(I48:I50)</f>
        <v>0</v>
      </c>
      <c r="J47" s="193"/>
      <c r="K47" s="193" t="n">
        <f aca="false">SUM(K48:K50)</f>
        <v>0</v>
      </c>
      <c r="L47" s="193"/>
      <c r="M47" s="193" t="n">
        <f aca="false">SUM(M48:M50)</f>
        <v>0</v>
      </c>
      <c r="N47" s="193"/>
      <c r="O47" s="193" t="n">
        <f aca="false">SUM(O48:O50)</f>
        <v>1.68</v>
      </c>
      <c r="P47" s="193"/>
      <c r="Q47" s="193" t="n">
        <f aca="false">SUM(Q48:Q50)</f>
        <v>0</v>
      </c>
      <c r="R47" s="193"/>
      <c r="S47" s="193"/>
      <c r="T47" s="193"/>
      <c r="U47" s="193"/>
      <c r="V47" s="193" t="n">
        <f aca="false">SUM(V48:V50)</f>
        <v>223.29</v>
      </c>
      <c r="W47" s="193"/>
      <c r="X47" s="193"/>
      <c r="AG47" s="0" t="s">
        <v>108</v>
      </c>
    </row>
    <row r="48" customFormat="false" ht="12.75" hidden="false" customHeight="false" outlineLevel="1" collapsed="false">
      <c r="A48" s="194" t="n">
        <v>17</v>
      </c>
      <c r="B48" s="195" t="s">
        <v>172</v>
      </c>
      <c r="C48" s="196" t="s">
        <v>173</v>
      </c>
      <c r="D48" s="197" t="s">
        <v>130</v>
      </c>
      <c r="E48" s="198" t="n">
        <v>1063.3</v>
      </c>
      <c r="F48" s="199"/>
      <c r="G48" s="200" t="n">
        <f aca="false">ROUND(E48*F48,2)</f>
        <v>0</v>
      </c>
      <c r="H48" s="201"/>
      <c r="I48" s="202" t="n">
        <f aca="false">ROUND(E48*H48,2)</f>
        <v>0</v>
      </c>
      <c r="J48" s="201"/>
      <c r="K48" s="202" t="n">
        <f aca="false">ROUND(E48*J48,2)</f>
        <v>0</v>
      </c>
      <c r="L48" s="202" t="n">
        <v>21</v>
      </c>
      <c r="M48" s="202" t="n">
        <f aca="false">G48*(1+L48/100)</f>
        <v>0</v>
      </c>
      <c r="N48" s="202" t="n">
        <v>0.00158</v>
      </c>
      <c r="O48" s="202" t="n">
        <f aca="false">ROUND(E48*N48,2)</f>
        <v>1.68</v>
      </c>
      <c r="P48" s="202" t="n">
        <v>0</v>
      </c>
      <c r="Q48" s="202" t="n">
        <f aca="false">ROUND(E48*P48,2)</f>
        <v>0</v>
      </c>
      <c r="R48" s="202"/>
      <c r="S48" s="202" t="s">
        <v>112</v>
      </c>
      <c r="T48" s="202" t="s">
        <v>112</v>
      </c>
      <c r="U48" s="202" t="n">
        <v>0.21</v>
      </c>
      <c r="V48" s="202" t="n">
        <f aca="false">ROUND(E48*U48,2)</f>
        <v>223.29</v>
      </c>
      <c r="W48" s="202"/>
      <c r="X48" s="202" t="s">
        <v>113</v>
      </c>
      <c r="Y48" s="203"/>
      <c r="Z48" s="203"/>
      <c r="AA48" s="203"/>
      <c r="AB48" s="203"/>
      <c r="AC48" s="203"/>
      <c r="AD48" s="203"/>
      <c r="AE48" s="203"/>
      <c r="AF48" s="203"/>
      <c r="AG48" s="203" t="s">
        <v>114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</row>
    <row r="49" customFormat="false" ht="22.5" hidden="false" customHeight="false" outlineLevel="1" collapsed="false">
      <c r="A49" s="204"/>
      <c r="B49" s="205"/>
      <c r="C49" s="206" t="s">
        <v>174</v>
      </c>
      <c r="D49" s="207"/>
      <c r="E49" s="208" t="n">
        <v>664.9</v>
      </c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3"/>
      <c r="Z49" s="203"/>
      <c r="AA49" s="203"/>
      <c r="AB49" s="203"/>
      <c r="AC49" s="203"/>
      <c r="AD49" s="203"/>
      <c r="AE49" s="203"/>
      <c r="AF49" s="203"/>
      <c r="AG49" s="203" t="s">
        <v>116</v>
      </c>
      <c r="AH49" s="203" t="n">
        <v>0</v>
      </c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</row>
    <row r="50" customFormat="false" ht="22.5" hidden="false" customHeight="false" outlineLevel="1" collapsed="false">
      <c r="A50" s="204"/>
      <c r="B50" s="205"/>
      <c r="C50" s="206" t="s">
        <v>175</v>
      </c>
      <c r="D50" s="207"/>
      <c r="E50" s="208" t="n">
        <v>398.4</v>
      </c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3"/>
      <c r="Z50" s="203"/>
      <c r="AA50" s="203"/>
      <c r="AB50" s="203"/>
      <c r="AC50" s="203"/>
      <c r="AD50" s="203"/>
      <c r="AE50" s="203"/>
      <c r="AF50" s="203"/>
      <c r="AG50" s="203" t="s">
        <v>116</v>
      </c>
      <c r="AH50" s="203" t="n">
        <v>0</v>
      </c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</row>
    <row r="51" customFormat="false" ht="25.5" hidden="false" customHeight="false" outlineLevel="0" collapsed="false">
      <c r="A51" s="186" t="s">
        <v>107</v>
      </c>
      <c r="B51" s="187" t="s">
        <v>59</v>
      </c>
      <c r="C51" s="188" t="s">
        <v>60</v>
      </c>
      <c r="D51" s="189"/>
      <c r="E51" s="190"/>
      <c r="F51" s="191"/>
      <c r="G51" s="192" t="n">
        <f aca="false">SUMIF(AG52:AG57,"&lt;&gt;NOR",G52:G57)</f>
        <v>0</v>
      </c>
      <c r="H51" s="193"/>
      <c r="I51" s="193" t="n">
        <f aca="false">SUM(I52:I57)</f>
        <v>0</v>
      </c>
      <c r="J51" s="193"/>
      <c r="K51" s="193" t="n">
        <f aca="false">SUM(K52:K57)</f>
        <v>0</v>
      </c>
      <c r="L51" s="193"/>
      <c r="M51" s="193" t="n">
        <f aca="false">SUM(M52:M57)</f>
        <v>0</v>
      </c>
      <c r="N51" s="193"/>
      <c r="O51" s="193" t="n">
        <f aca="false">SUM(O52:O57)</f>
        <v>0.26</v>
      </c>
      <c r="P51" s="193"/>
      <c r="Q51" s="193" t="n">
        <f aca="false">SUM(Q52:Q57)</f>
        <v>0</v>
      </c>
      <c r="R51" s="193"/>
      <c r="S51" s="193"/>
      <c r="T51" s="193"/>
      <c r="U51" s="193"/>
      <c r="V51" s="193" t="n">
        <f aca="false">SUM(V52:V57)</f>
        <v>346.42</v>
      </c>
      <c r="W51" s="193"/>
      <c r="X51" s="193"/>
      <c r="AG51" s="0" t="s">
        <v>108</v>
      </c>
    </row>
    <row r="52" customFormat="false" ht="12.75" hidden="false" customHeight="false" outlineLevel="1" collapsed="false">
      <c r="A52" s="194" t="n">
        <v>18</v>
      </c>
      <c r="B52" s="195" t="s">
        <v>176</v>
      </c>
      <c r="C52" s="196" t="s">
        <v>177</v>
      </c>
      <c r="D52" s="197" t="s">
        <v>130</v>
      </c>
      <c r="E52" s="198" t="n">
        <v>1063.3</v>
      </c>
      <c r="F52" s="199"/>
      <c r="G52" s="200" t="n">
        <f aca="false">ROUND(E52*F52,2)</f>
        <v>0</v>
      </c>
      <c r="H52" s="201"/>
      <c r="I52" s="202" t="n">
        <f aca="false">ROUND(E52*H52,2)</f>
        <v>0</v>
      </c>
      <c r="J52" s="201"/>
      <c r="K52" s="202" t="n">
        <f aca="false">ROUND(E52*J52,2)</f>
        <v>0</v>
      </c>
      <c r="L52" s="202" t="n">
        <v>21</v>
      </c>
      <c r="M52" s="202" t="n">
        <f aca="false">G52*(1+L52/100)</f>
        <v>0</v>
      </c>
      <c r="N52" s="202" t="n">
        <v>4E-005</v>
      </c>
      <c r="O52" s="202" t="n">
        <f aca="false">ROUND(E52*N52,2)</f>
        <v>0.04</v>
      </c>
      <c r="P52" s="202" t="n">
        <v>0</v>
      </c>
      <c r="Q52" s="202" t="n">
        <f aca="false">ROUND(E52*P52,2)</f>
        <v>0</v>
      </c>
      <c r="R52" s="202"/>
      <c r="S52" s="202" t="s">
        <v>112</v>
      </c>
      <c r="T52" s="202" t="s">
        <v>112</v>
      </c>
      <c r="U52" s="202" t="n">
        <v>0.31</v>
      </c>
      <c r="V52" s="202" t="n">
        <f aca="false">ROUND(E52*U52,2)</f>
        <v>329.62</v>
      </c>
      <c r="W52" s="202"/>
      <c r="X52" s="202" t="s">
        <v>113</v>
      </c>
      <c r="Y52" s="203"/>
      <c r="Z52" s="203"/>
      <c r="AA52" s="203"/>
      <c r="AB52" s="203"/>
      <c r="AC52" s="203"/>
      <c r="AD52" s="203"/>
      <c r="AE52" s="203"/>
      <c r="AF52" s="203"/>
      <c r="AG52" s="203" t="s">
        <v>114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</row>
    <row r="53" customFormat="false" ht="38.25" hidden="false" customHeight="true" outlineLevel="1" collapsed="false">
      <c r="A53" s="204"/>
      <c r="B53" s="205"/>
      <c r="C53" s="209" t="s">
        <v>178</v>
      </c>
      <c r="D53" s="209"/>
      <c r="E53" s="209"/>
      <c r="F53" s="209"/>
      <c r="G53" s="209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3"/>
      <c r="Z53" s="203"/>
      <c r="AA53" s="203"/>
      <c r="AB53" s="203"/>
      <c r="AC53" s="203"/>
      <c r="AD53" s="203"/>
      <c r="AE53" s="203"/>
      <c r="AF53" s="203"/>
      <c r="AG53" s="203" t="s">
        <v>179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</row>
    <row r="54" customFormat="false" ht="22.5" hidden="false" customHeight="false" outlineLevel="1" collapsed="false">
      <c r="A54" s="204"/>
      <c r="B54" s="205"/>
      <c r="C54" s="206" t="s">
        <v>174</v>
      </c>
      <c r="D54" s="207"/>
      <c r="E54" s="208" t="n">
        <v>664.9</v>
      </c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3"/>
      <c r="Z54" s="203"/>
      <c r="AA54" s="203"/>
      <c r="AB54" s="203"/>
      <c r="AC54" s="203"/>
      <c r="AD54" s="203"/>
      <c r="AE54" s="203"/>
      <c r="AF54" s="203"/>
      <c r="AG54" s="203" t="s">
        <v>116</v>
      </c>
      <c r="AH54" s="203" t="n">
        <v>0</v>
      </c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</row>
    <row r="55" customFormat="false" ht="22.5" hidden="false" customHeight="false" outlineLevel="1" collapsed="false">
      <c r="A55" s="204"/>
      <c r="B55" s="205"/>
      <c r="C55" s="206" t="s">
        <v>175</v>
      </c>
      <c r="D55" s="207"/>
      <c r="E55" s="208" t="n">
        <v>398.4</v>
      </c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3"/>
      <c r="Z55" s="203"/>
      <c r="AA55" s="203"/>
      <c r="AB55" s="203"/>
      <c r="AC55" s="203"/>
      <c r="AD55" s="203"/>
      <c r="AE55" s="203"/>
      <c r="AF55" s="203"/>
      <c r="AG55" s="203" t="s">
        <v>116</v>
      </c>
      <c r="AH55" s="203" t="n">
        <v>0</v>
      </c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</row>
    <row r="56" customFormat="false" ht="22.5" hidden="false" customHeight="false" outlineLevel="1" collapsed="false">
      <c r="A56" s="194" t="n">
        <v>19</v>
      </c>
      <c r="B56" s="195" t="s">
        <v>180</v>
      </c>
      <c r="C56" s="196" t="s">
        <v>181</v>
      </c>
      <c r="D56" s="197" t="s">
        <v>142</v>
      </c>
      <c r="E56" s="198" t="n">
        <v>16</v>
      </c>
      <c r="F56" s="199"/>
      <c r="G56" s="200" t="n">
        <f aca="false">ROUND(E56*F56,2)</f>
        <v>0</v>
      </c>
      <c r="H56" s="201"/>
      <c r="I56" s="202" t="n">
        <f aca="false">ROUND(E56*H56,2)</f>
        <v>0</v>
      </c>
      <c r="J56" s="201"/>
      <c r="K56" s="202" t="n">
        <f aca="false">ROUND(E56*J56,2)</f>
        <v>0</v>
      </c>
      <c r="L56" s="202" t="n">
        <v>21</v>
      </c>
      <c r="M56" s="202" t="n">
        <f aca="false">G56*(1+L56/100)</f>
        <v>0</v>
      </c>
      <c r="N56" s="202" t="n">
        <v>0.01405</v>
      </c>
      <c r="O56" s="202" t="n">
        <f aca="false">ROUND(E56*N56,2)</f>
        <v>0.22</v>
      </c>
      <c r="P56" s="202" t="n">
        <v>0</v>
      </c>
      <c r="Q56" s="202" t="n">
        <f aca="false">ROUND(E56*P56,2)</f>
        <v>0</v>
      </c>
      <c r="R56" s="202"/>
      <c r="S56" s="202" t="s">
        <v>112</v>
      </c>
      <c r="T56" s="202" t="s">
        <v>112</v>
      </c>
      <c r="U56" s="202" t="n">
        <v>1.05</v>
      </c>
      <c r="V56" s="202" t="n">
        <f aca="false">ROUND(E56*U56,2)</f>
        <v>16.8</v>
      </c>
      <c r="W56" s="202"/>
      <c r="X56" s="202" t="s">
        <v>113</v>
      </c>
      <c r="Y56" s="203"/>
      <c r="Z56" s="203"/>
      <c r="AA56" s="203"/>
      <c r="AB56" s="203"/>
      <c r="AC56" s="203"/>
      <c r="AD56" s="203"/>
      <c r="AE56" s="203"/>
      <c r="AF56" s="203"/>
      <c r="AG56" s="203" t="s">
        <v>114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</row>
    <row r="57" customFormat="false" ht="12.75" hidden="false" customHeight="false" outlineLevel="1" collapsed="false">
      <c r="A57" s="204"/>
      <c r="B57" s="205"/>
      <c r="C57" s="206" t="s">
        <v>182</v>
      </c>
      <c r="D57" s="207"/>
      <c r="E57" s="208" t="n">
        <v>16</v>
      </c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3"/>
      <c r="Z57" s="203"/>
      <c r="AA57" s="203"/>
      <c r="AB57" s="203"/>
      <c r="AC57" s="203"/>
      <c r="AD57" s="203"/>
      <c r="AE57" s="203"/>
      <c r="AF57" s="203"/>
      <c r="AG57" s="203" t="s">
        <v>116</v>
      </c>
      <c r="AH57" s="203" t="n">
        <v>0</v>
      </c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</row>
    <row r="58" customFormat="false" ht="12.75" hidden="false" customHeight="false" outlineLevel="0" collapsed="false">
      <c r="A58" s="186" t="s">
        <v>107</v>
      </c>
      <c r="B58" s="187" t="s">
        <v>61</v>
      </c>
      <c r="C58" s="188" t="s">
        <v>62</v>
      </c>
      <c r="D58" s="189"/>
      <c r="E58" s="190"/>
      <c r="F58" s="191"/>
      <c r="G58" s="192" t="n">
        <f aca="false">SUMIF(AG59:AG83,"&lt;&gt;NOR",G59:G83)</f>
        <v>0</v>
      </c>
      <c r="H58" s="193"/>
      <c r="I58" s="193" t="n">
        <f aca="false">SUM(I59:I83)</f>
        <v>0</v>
      </c>
      <c r="J58" s="193"/>
      <c r="K58" s="193" t="n">
        <f aca="false">SUM(K59:K83)</f>
        <v>0</v>
      </c>
      <c r="L58" s="193"/>
      <c r="M58" s="193" t="n">
        <f aca="false">SUM(M59:M83)</f>
        <v>0</v>
      </c>
      <c r="N58" s="193"/>
      <c r="O58" s="193" t="n">
        <f aca="false">SUM(O59:O83)</f>
        <v>1.4</v>
      </c>
      <c r="P58" s="193"/>
      <c r="Q58" s="193" t="n">
        <f aca="false">SUM(Q59:Q83)</f>
        <v>32.1</v>
      </c>
      <c r="R58" s="193"/>
      <c r="S58" s="193"/>
      <c r="T58" s="193"/>
      <c r="U58" s="193"/>
      <c r="V58" s="193" t="n">
        <f aca="false">SUM(V59:V83)</f>
        <v>462.11</v>
      </c>
      <c r="W58" s="193"/>
      <c r="X58" s="193"/>
      <c r="AG58" s="0" t="s">
        <v>108</v>
      </c>
    </row>
    <row r="59" customFormat="false" ht="12.75" hidden="false" customHeight="false" outlineLevel="1" collapsed="false">
      <c r="A59" s="194" t="n">
        <v>20</v>
      </c>
      <c r="B59" s="195" t="s">
        <v>183</v>
      </c>
      <c r="C59" s="196" t="s">
        <v>184</v>
      </c>
      <c r="D59" s="197" t="s">
        <v>142</v>
      </c>
      <c r="E59" s="198" t="n">
        <v>3.6</v>
      </c>
      <c r="F59" s="199"/>
      <c r="G59" s="200" t="n">
        <f aca="false">ROUND(E59*F59,2)</f>
        <v>0</v>
      </c>
      <c r="H59" s="201"/>
      <c r="I59" s="202" t="n">
        <f aca="false">ROUND(E59*H59,2)</f>
        <v>0</v>
      </c>
      <c r="J59" s="201"/>
      <c r="K59" s="202" t="n">
        <f aca="false">ROUND(E59*J59,2)</f>
        <v>0</v>
      </c>
      <c r="L59" s="202" t="n">
        <v>21</v>
      </c>
      <c r="M59" s="202" t="n">
        <f aca="false">G59*(1+L59/100)</f>
        <v>0</v>
      </c>
      <c r="N59" s="202" t="n">
        <v>0</v>
      </c>
      <c r="O59" s="202" t="n">
        <f aca="false">ROUND(E59*N59,2)</f>
        <v>0</v>
      </c>
      <c r="P59" s="202" t="n">
        <v>0.00046</v>
      </c>
      <c r="Q59" s="202" t="n">
        <f aca="false">ROUND(E59*P59,2)</f>
        <v>0</v>
      </c>
      <c r="R59" s="202"/>
      <c r="S59" s="202" t="s">
        <v>112</v>
      </c>
      <c r="T59" s="202" t="s">
        <v>112</v>
      </c>
      <c r="U59" s="202" t="n">
        <v>2.03</v>
      </c>
      <c r="V59" s="202" t="n">
        <f aca="false">ROUND(E59*U59,2)</f>
        <v>7.31</v>
      </c>
      <c r="W59" s="202"/>
      <c r="X59" s="202" t="s">
        <v>113</v>
      </c>
      <c r="Y59" s="203"/>
      <c r="Z59" s="203"/>
      <c r="AA59" s="203"/>
      <c r="AB59" s="203"/>
      <c r="AC59" s="203"/>
      <c r="AD59" s="203"/>
      <c r="AE59" s="203"/>
      <c r="AF59" s="203"/>
      <c r="AG59" s="203" t="s">
        <v>114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  <c r="AT59" s="203"/>
      <c r="AU59" s="203"/>
      <c r="AV59" s="203"/>
      <c r="AW59" s="203"/>
      <c r="AX59" s="203"/>
      <c r="AY59" s="203"/>
      <c r="AZ59" s="203"/>
      <c r="BA59" s="203"/>
      <c r="BB59" s="203"/>
      <c r="BC59" s="203"/>
      <c r="BD59" s="203"/>
      <c r="BE59" s="203"/>
      <c r="BF59" s="203"/>
      <c r="BG59" s="203"/>
      <c r="BH59" s="203"/>
    </row>
    <row r="60" customFormat="false" ht="12.8" hidden="false" customHeight="false" outlineLevel="1" collapsed="false">
      <c r="A60" s="204"/>
      <c r="B60" s="205"/>
      <c r="C60" s="206" t="s">
        <v>185</v>
      </c>
      <c r="D60" s="207"/>
      <c r="E60" s="208" t="n">
        <v>3.6</v>
      </c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3"/>
      <c r="Z60" s="203"/>
      <c r="AA60" s="203"/>
      <c r="AB60" s="203"/>
      <c r="AC60" s="203"/>
      <c r="AD60" s="203"/>
      <c r="AE60" s="203"/>
      <c r="AF60" s="203"/>
      <c r="AG60" s="203" t="s">
        <v>116</v>
      </c>
      <c r="AH60" s="203" t="n">
        <v>0</v>
      </c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</row>
    <row r="61" customFormat="false" ht="12.75" hidden="false" customHeight="false" outlineLevel="1" collapsed="false">
      <c r="A61" s="194" t="n">
        <v>21</v>
      </c>
      <c r="B61" s="195" t="s">
        <v>186</v>
      </c>
      <c r="C61" s="196" t="s">
        <v>187</v>
      </c>
      <c r="D61" s="197" t="s">
        <v>111</v>
      </c>
      <c r="E61" s="198" t="n">
        <v>2</v>
      </c>
      <c r="F61" s="199"/>
      <c r="G61" s="200" t="n">
        <f aca="false">ROUND(E61*F61,2)</f>
        <v>0</v>
      </c>
      <c r="H61" s="201"/>
      <c r="I61" s="202" t="n">
        <f aca="false">ROUND(E61*H61,2)</f>
        <v>0</v>
      </c>
      <c r="J61" s="201"/>
      <c r="K61" s="202" t="n">
        <f aca="false">ROUND(E61*J61,2)</f>
        <v>0</v>
      </c>
      <c r="L61" s="202" t="n">
        <v>21</v>
      </c>
      <c r="M61" s="202" t="n">
        <f aca="false">G61*(1+L61/100)</f>
        <v>0</v>
      </c>
      <c r="N61" s="202" t="n">
        <v>0.00034</v>
      </c>
      <c r="O61" s="202" t="n">
        <f aca="false">ROUND(E61*N61,2)</f>
        <v>0</v>
      </c>
      <c r="P61" s="202" t="n">
        <v>0.069</v>
      </c>
      <c r="Q61" s="202" t="n">
        <f aca="false">ROUND(E61*P61,2)</f>
        <v>0.14</v>
      </c>
      <c r="R61" s="202"/>
      <c r="S61" s="202" t="s">
        <v>112</v>
      </c>
      <c r="T61" s="202" t="s">
        <v>112</v>
      </c>
      <c r="U61" s="202" t="n">
        <v>0.213</v>
      </c>
      <c r="V61" s="202" t="n">
        <f aca="false">ROUND(E61*U61,2)</f>
        <v>0.43</v>
      </c>
      <c r="W61" s="202"/>
      <c r="X61" s="202" t="s">
        <v>113</v>
      </c>
      <c r="Y61" s="203"/>
      <c r="Z61" s="203"/>
      <c r="AA61" s="203"/>
      <c r="AB61" s="203"/>
      <c r="AC61" s="203"/>
      <c r="AD61" s="203"/>
      <c r="AE61" s="203"/>
      <c r="AF61" s="203"/>
      <c r="AG61" s="203" t="s">
        <v>114</v>
      </c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203"/>
      <c r="BD61" s="203"/>
      <c r="BE61" s="203"/>
      <c r="BF61" s="203"/>
      <c r="BG61" s="203"/>
      <c r="BH61" s="203"/>
    </row>
    <row r="62" customFormat="false" ht="12.75" hidden="false" customHeight="false" outlineLevel="1" collapsed="false">
      <c r="A62" s="204"/>
      <c r="B62" s="205"/>
      <c r="C62" s="206" t="s">
        <v>134</v>
      </c>
      <c r="D62" s="207"/>
      <c r="E62" s="208" t="n">
        <v>2</v>
      </c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/>
      <c r="W62" s="202"/>
      <c r="X62" s="202"/>
      <c r="Y62" s="203"/>
      <c r="Z62" s="203"/>
      <c r="AA62" s="203"/>
      <c r="AB62" s="203"/>
      <c r="AC62" s="203"/>
      <c r="AD62" s="203"/>
      <c r="AE62" s="203"/>
      <c r="AF62" s="203"/>
      <c r="AG62" s="203" t="s">
        <v>116</v>
      </c>
      <c r="AH62" s="203" t="n">
        <v>0</v>
      </c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203"/>
      <c r="BD62" s="203"/>
      <c r="BE62" s="203"/>
      <c r="BF62" s="203"/>
      <c r="BG62" s="203"/>
      <c r="BH62" s="203"/>
    </row>
    <row r="63" customFormat="false" ht="12.75" hidden="false" customHeight="false" outlineLevel="1" collapsed="false">
      <c r="A63" s="194" t="n">
        <v>22</v>
      </c>
      <c r="B63" s="195" t="s">
        <v>188</v>
      </c>
      <c r="C63" s="196" t="s">
        <v>189</v>
      </c>
      <c r="D63" s="197" t="s">
        <v>119</v>
      </c>
      <c r="E63" s="198" t="n">
        <v>0.108</v>
      </c>
      <c r="F63" s="199"/>
      <c r="G63" s="200" t="n">
        <f aca="false">ROUND(E63*F63,2)</f>
        <v>0</v>
      </c>
      <c r="H63" s="201"/>
      <c r="I63" s="202" t="n">
        <f aca="false">ROUND(E63*H63,2)</f>
        <v>0</v>
      </c>
      <c r="J63" s="201"/>
      <c r="K63" s="202" t="n">
        <f aca="false">ROUND(E63*J63,2)</f>
        <v>0</v>
      </c>
      <c r="L63" s="202" t="n">
        <v>21</v>
      </c>
      <c r="M63" s="202" t="n">
        <f aca="false">G63*(1+L63/100)</f>
        <v>0</v>
      </c>
      <c r="N63" s="202" t="n">
        <v>0.00139</v>
      </c>
      <c r="O63" s="202" t="n">
        <f aca="false">ROUND(E63*N63,2)</f>
        <v>0</v>
      </c>
      <c r="P63" s="202" t="n">
        <v>1.8</v>
      </c>
      <c r="Q63" s="202" t="n">
        <f aca="false">ROUND(E63*P63,2)</f>
        <v>0.19</v>
      </c>
      <c r="R63" s="202"/>
      <c r="S63" s="202" t="s">
        <v>112</v>
      </c>
      <c r="T63" s="202" t="s">
        <v>112</v>
      </c>
      <c r="U63" s="202" t="n">
        <v>12.26</v>
      </c>
      <c r="V63" s="202" t="n">
        <f aca="false">ROUND(E63*U63,2)</f>
        <v>1.32</v>
      </c>
      <c r="W63" s="202"/>
      <c r="X63" s="202" t="s">
        <v>113</v>
      </c>
      <c r="Y63" s="203"/>
      <c r="Z63" s="203"/>
      <c r="AA63" s="203"/>
      <c r="AB63" s="203"/>
      <c r="AC63" s="203"/>
      <c r="AD63" s="203"/>
      <c r="AE63" s="203"/>
      <c r="AF63" s="203"/>
      <c r="AG63" s="203" t="s">
        <v>114</v>
      </c>
      <c r="AH63" s="203"/>
      <c r="AI63" s="203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203"/>
      <c r="AV63" s="203"/>
      <c r="AW63" s="203"/>
      <c r="AX63" s="203"/>
      <c r="AY63" s="203"/>
      <c r="AZ63" s="203"/>
      <c r="BA63" s="203"/>
      <c r="BB63" s="203"/>
      <c r="BC63" s="203"/>
      <c r="BD63" s="203"/>
      <c r="BE63" s="203"/>
      <c r="BF63" s="203"/>
      <c r="BG63" s="203"/>
      <c r="BH63" s="203"/>
    </row>
    <row r="64" customFormat="false" ht="12.8" hidden="false" customHeight="false" outlineLevel="1" collapsed="false">
      <c r="A64" s="204"/>
      <c r="B64" s="205"/>
      <c r="C64" s="206" t="s">
        <v>190</v>
      </c>
      <c r="D64" s="207"/>
      <c r="E64" s="208" t="n">
        <v>0.108</v>
      </c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3"/>
      <c r="Z64" s="203"/>
      <c r="AA64" s="203"/>
      <c r="AB64" s="203"/>
      <c r="AC64" s="203"/>
      <c r="AD64" s="203"/>
      <c r="AE64" s="203"/>
      <c r="AF64" s="203"/>
      <c r="AG64" s="203" t="s">
        <v>116</v>
      </c>
      <c r="AH64" s="203" t="n">
        <v>0</v>
      </c>
      <c r="AI64" s="203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203"/>
      <c r="AV64" s="203"/>
      <c r="AW64" s="203"/>
      <c r="AX64" s="203"/>
      <c r="AY64" s="203"/>
      <c r="AZ64" s="203"/>
      <c r="BA64" s="203"/>
      <c r="BB64" s="203"/>
      <c r="BC64" s="203"/>
      <c r="BD64" s="203"/>
      <c r="BE64" s="203"/>
      <c r="BF64" s="203"/>
      <c r="BG64" s="203"/>
      <c r="BH64" s="203"/>
    </row>
    <row r="65" customFormat="false" ht="12.75" hidden="false" customHeight="false" outlineLevel="1" collapsed="false">
      <c r="A65" s="194" t="n">
        <v>23</v>
      </c>
      <c r="B65" s="195" t="s">
        <v>191</v>
      </c>
      <c r="C65" s="196" t="s">
        <v>192</v>
      </c>
      <c r="D65" s="197" t="s">
        <v>142</v>
      </c>
      <c r="E65" s="198" t="n">
        <v>500</v>
      </c>
      <c r="F65" s="199"/>
      <c r="G65" s="200" t="n">
        <f aca="false">ROUND(E65*F65,2)</f>
        <v>0</v>
      </c>
      <c r="H65" s="201"/>
      <c r="I65" s="202" t="n">
        <f aca="false">ROUND(E65*H65,2)</f>
        <v>0</v>
      </c>
      <c r="J65" s="201"/>
      <c r="K65" s="202" t="n">
        <f aca="false">ROUND(E65*J65,2)</f>
        <v>0</v>
      </c>
      <c r="L65" s="202" t="n">
        <v>21</v>
      </c>
      <c r="M65" s="202" t="n">
        <f aca="false">G65*(1+L65/100)</f>
        <v>0</v>
      </c>
      <c r="N65" s="202" t="n">
        <v>0.00049</v>
      </c>
      <c r="O65" s="202" t="n">
        <f aca="false">ROUND(E65*N65,2)</f>
        <v>0.25</v>
      </c>
      <c r="P65" s="202" t="n">
        <v>0.002</v>
      </c>
      <c r="Q65" s="202" t="n">
        <f aca="false">ROUND(E65*P65,2)</f>
        <v>1</v>
      </c>
      <c r="R65" s="202"/>
      <c r="S65" s="202" t="s">
        <v>112</v>
      </c>
      <c r="T65" s="202" t="s">
        <v>112</v>
      </c>
      <c r="U65" s="202" t="n">
        <v>0.18</v>
      </c>
      <c r="V65" s="202" t="n">
        <f aca="false">ROUND(E65*U65,2)</f>
        <v>90</v>
      </c>
      <c r="W65" s="202"/>
      <c r="X65" s="202" t="s">
        <v>113</v>
      </c>
      <c r="Y65" s="203"/>
      <c r="Z65" s="203"/>
      <c r="AA65" s="203"/>
      <c r="AB65" s="203"/>
      <c r="AC65" s="203"/>
      <c r="AD65" s="203"/>
      <c r="AE65" s="203"/>
      <c r="AF65" s="203"/>
      <c r="AG65" s="203" t="s">
        <v>114</v>
      </c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</row>
    <row r="66" customFormat="false" ht="12.75" hidden="false" customHeight="false" outlineLevel="1" collapsed="false">
      <c r="A66" s="204"/>
      <c r="B66" s="205"/>
      <c r="C66" s="206" t="s">
        <v>193</v>
      </c>
      <c r="D66" s="207"/>
      <c r="E66" s="208" t="n">
        <v>500</v>
      </c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2"/>
      <c r="Y66" s="203"/>
      <c r="Z66" s="203"/>
      <c r="AA66" s="203"/>
      <c r="AB66" s="203"/>
      <c r="AC66" s="203"/>
      <c r="AD66" s="203"/>
      <c r="AE66" s="203"/>
      <c r="AF66" s="203"/>
      <c r="AG66" s="203" t="s">
        <v>116</v>
      </c>
      <c r="AH66" s="203" t="n">
        <v>0</v>
      </c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</row>
    <row r="67" customFormat="false" ht="12.75" hidden="false" customHeight="false" outlineLevel="1" collapsed="false">
      <c r="A67" s="194" t="n">
        <v>24</v>
      </c>
      <c r="B67" s="195" t="s">
        <v>194</v>
      </c>
      <c r="C67" s="196" t="s">
        <v>195</v>
      </c>
      <c r="D67" s="197" t="s">
        <v>142</v>
      </c>
      <c r="E67" s="198" t="n">
        <v>120</v>
      </c>
      <c r="F67" s="199"/>
      <c r="G67" s="200" t="n">
        <f aca="false">ROUND(E67*F67,2)</f>
        <v>0</v>
      </c>
      <c r="H67" s="201"/>
      <c r="I67" s="202" t="n">
        <f aca="false">ROUND(E67*H67,2)</f>
        <v>0</v>
      </c>
      <c r="J67" s="201"/>
      <c r="K67" s="202" t="n">
        <f aca="false">ROUND(E67*J67,2)</f>
        <v>0</v>
      </c>
      <c r="L67" s="202" t="n">
        <v>21</v>
      </c>
      <c r="M67" s="202" t="n">
        <f aca="false">G67*(1+L67/100)</f>
        <v>0</v>
      </c>
      <c r="N67" s="202" t="n">
        <v>0.00049</v>
      </c>
      <c r="O67" s="202" t="n">
        <f aca="false">ROUND(E67*N67,2)</f>
        <v>0.06</v>
      </c>
      <c r="P67" s="202" t="n">
        <v>0.038</v>
      </c>
      <c r="Q67" s="202" t="n">
        <f aca="false">ROUND(E67*P67,2)</f>
        <v>4.56</v>
      </c>
      <c r="R67" s="202"/>
      <c r="S67" s="202" t="s">
        <v>112</v>
      </c>
      <c r="T67" s="202" t="s">
        <v>112</v>
      </c>
      <c r="U67" s="202" t="n">
        <v>0.53</v>
      </c>
      <c r="V67" s="202" t="n">
        <f aca="false">ROUND(E67*U67,2)</f>
        <v>63.6</v>
      </c>
      <c r="W67" s="202"/>
      <c r="X67" s="202" t="s">
        <v>113</v>
      </c>
      <c r="Y67" s="203"/>
      <c r="Z67" s="203"/>
      <c r="AA67" s="203"/>
      <c r="AB67" s="203"/>
      <c r="AC67" s="203"/>
      <c r="AD67" s="203"/>
      <c r="AE67" s="203"/>
      <c r="AF67" s="203"/>
      <c r="AG67" s="203" t="s">
        <v>114</v>
      </c>
      <c r="AH67" s="203"/>
      <c r="AI67" s="203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203"/>
      <c r="AV67" s="203"/>
      <c r="AW67" s="203"/>
      <c r="AX67" s="203"/>
      <c r="AY67" s="203"/>
      <c r="AZ67" s="203"/>
      <c r="BA67" s="203"/>
      <c r="BB67" s="203"/>
      <c r="BC67" s="203"/>
      <c r="BD67" s="203"/>
      <c r="BE67" s="203"/>
      <c r="BF67" s="203"/>
      <c r="BG67" s="203"/>
      <c r="BH67" s="203"/>
    </row>
    <row r="68" customFormat="false" ht="12.75" hidden="false" customHeight="false" outlineLevel="1" collapsed="false">
      <c r="A68" s="204"/>
      <c r="B68" s="205"/>
      <c r="C68" s="206" t="s">
        <v>196</v>
      </c>
      <c r="D68" s="207"/>
      <c r="E68" s="208" t="n">
        <v>80</v>
      </c>
      <c r="F68" s="202"/>
      <c r="G68" s="202"/>
      <c r="H68" s="202"/>
      <c r="I68" s="202"/>
      <c r="J68" s="202"/>
      <c r="K68" s="202"/>
      <c r="L68" s="202"/>
      <c r="M68" s="202"/>
      <c r="N68" s="202"/>
      <c r="O68" s="202"/>
      <c r="P68" s="202"/>
      <c r="Q68" s="202"/>
      <c r="R68" s="202"/>
      <c r="S68" s="202"/>
      <c r="T68" s="202"/>
      <c r="U68" s="202"/>
      <c r="V68" s="202"/>
      <c r="W68" s="202"/>
      <c r="X68" s="202"/>
      <c r="Y68" s="203"/>
      <c r="Z68" s="203"/>
      <c r="AA68" s="203"/>
      <c r="AB68" s="203"/>
      <c r="AC68" s="203"/>
      <c r="AD68" s="203"/>
      <c r="AE68" s="203"/>
      <c r="AF68" s="203"/>
      <c r="AG68" s="203" t="s">
        <v>116</v>
      </c>
      <c r="AH68" s="203" t="n">
        <v>0</v>
      </c>
      <c r="AI68" s="203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203"/>
      <c r="BF68" s="203"/>
      <c r="BG68" s="203"/>
      <c r="BH68" s="203"/>
    </row>
    <row r="69" customFormat="false" ht="12.75" hidden="false" customHeight="false" outlineLevel="1" collapsed="false">
      <c r="A69" s="204"/>
      <c r="B69" s="205"/>
      <c r="C69" s="206" t="s">
        <v>197</v>
      </c>
      <c r="D69" s="207"/>
      <c r="E69" s="208" t="n">
        <v>40</v>
      </c>
      <c r="F69" s="202"/>
      <c r="G69" s="202"/>
      <c r="H69" s="202"/>
      <c r="I69" s="202"/>
      <c r="J69" s="202"/>
      <c r="K69" s="202"/>
      <c r="L69" s="202"/>
      <c r="M69" s="202"/>
      <c r="N69" s="202"/>
      <c r="O69" s="202"/>
      <c r="P69" s="202"/>
      <c r="Q69" s="202"/>
      <c r="R69" s="202"/>
      <c r="S69" s="202"/>
      <c r="T69" s="202"/>
      <c r="U69" s="202"/>
      <c r="V69" s="202"/>
      <c r="W69" s="202"/>
      <c r="X69" s="202"/>
      <c r="Y69" s="203"/>
      <c r="Z69" s="203"/>
      <c r="AA69" s="203"/>
      <c r="AB69" s="203"/>
      <c r="AC69" s="203"/>
      <c r="AD69" s="203"/>
      <c r="AE69" s="203"/>
      <c r="AF69" s="203"/>
      <c r="AG69" s="203" t="s">
        <v>116</v>
      </c>
      <c r="AH69" s="203" t="n">
        <v>0</v>
      </c>
      <c r="AI69" s="203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203"/>
      <c r="AV69" s="203"/>
      <c r="AW69" s="203"/>
      <c r="AX69" s="203"/>
      <c r="AY69" s="203"/>
      <c r="AZ69" s="203"/>
      <c r="BA69" s="203"/>
      <c r="BB69" s="203"/>
      <c r="BC69" s="203"/>
      <c r="BD69" s="203"/>
      <c r="BE69" s="203"/>
      <c r="BF69" s="203"/>
      <c r="BG69" s="203"/>
      <c r="BH69" s="203"/>
    </row>
    <row r="70" customFormat="false" ht="12.75" hidden="false" customHeight="false" outlineLevel="1" collapsed="false">
      <c r="A70" s="194" t="n">
        <v>25</v>
      </c>
      <c r="B70" s="195" t="s">
        <v>198</v>
      </c>
      <c r="C70" s="196" t="s">
        <v>199</v>
      </c>
      <c r="D70" s="197" t="s">
        <v>142</v>
      </c>
      <c r="E70" s="198" t="n">
        <v>600</v>
      </c>
      <c r="F70" s="199"/>
      <c r="G70" s="200" t="n">
        <f aca="false">ROUND(E70*F70,2)</f>
        <v>0</v>
      </c>
      <c r="H70" s="201"/>
      <c r="I70" s="202" t="n">
        <f aca="false">ROUND(E70*H70,2)</f>
        <v>0</v>
      </c>
      <c r="J70" s="201"/>
      <c r="K70" s="202" t="n">
        <f aca="false">ROUND(E70*J70,2)</f>
        <v>0</v>
      </c>
      <c r="L70" s="202" t="n">
        <v>21</v>
      </c>
      <c r="M70" s="202" t="n">
        <f aca="false">G70*(1+L70/100)</f>
        <v>0</v>
      </c>
      <c r="N70" s="202" t="n">
        <v>0</v>
      </c>
      <c r="O70" s="202" t="n">
        <f aca="false">ROUND(E70*N70,2)</f>
        <v>0</v>
      </c>
      <c r="P70" s="202" t="n">
        <v>0.04</v>
      </c>
      <c r="Q70" s="202" t="n">
        <f aca="false">ROUND(E70*P70,2)</f>
        <v>24</v>
      </c>
      <c r="R70" s="202"/>
      <c r="S70" s="202" t="s">
        <v>112</v>
      </c>
      <c r="T70" s="202" t="s">
        <v>112</v>
      </c>
      <c r="U70" s="202" t="n">
        <v>0.18</v>
      </c>
      <c r="V70" s="202" t="n">
        <f aca="false">ROUND(E70*U70,2)</f>
        <v>108</v>
      </c>
      <c r="W70" s="202"/>
      <c r="X70" s="202" t="s">
        <v>113</v>
      </c>
      <c r="Y70" s="203"/>
      <c r="Z70" s="203"/>
      <c r="AA70" s="203"/>
      <c r="AB70" s="203"/>
      <c r="AC70" s="203"/>
      <c r="AD70" s="203"/>
      <c r="AE70" s="203"/>
      <c r="AF70" s="203"/>
      <c r="AG70" s="203" t="s">
        <v>114</v>
      </c>
      <c r="AH70" s="203"/>
      <c r="AI70" s="203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203"/>
      <c r="BF70" s="203"/>
      <c r="BG70" s="203"/>
      <c r="BH70" s="203"/>
    </row>
    <row r="71" customFormat="false" ht="12.75" hidden="false" customHeight="false" outlineLevel="1" collapsed="false">
      <c r="A71" s="204"/>
      <c r="B71" s="205"/>
      <c r="C71" s="206" t="s">
        <v>200</v>
      </c>
      <c r="D71" s="207"/>
      <c r="E71" s="208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3"/>
      <c r="Z71" s="203"/>
      <c r="AA71" s="203"/>
      <c r="AB71" s="203"/>
      <c r="AC71" s="203"/>
      <c r="AD71" s="203"/>
      <c r="AE71" s="203"/>
      <c r="AF71" s="203"/>
      <c r="AG71" s="203" t="s">
        <v>116</v>
      </c>
      <c r="AH71" s="203" t="n">
        <v>0</v>
      </c>
      <c r="AI71" s="203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203"/>
      <c r="AV71" s="203"/>
      <c r="AW71" s="203"/>
      <c r="AX71" s="203"/>
      <c r="AY71" s="203"/>
      <c r="AZ71" s="203"/>
      <c r="BA71" s="203"/>
      <c r="BB71" s="203"/>
      <c r="BC71" s="203"/>
      <c r="BD71" s="203"/>
      <c r="BE71" s="203"/>
      <c r="BF71" s="203"/>
      <c r="BG71" s="203"/>
      <c r="BH71" s="203"/>
    </row>
    <row r="72" customFormat="false" ht="12.75" hidden="false" customHeight="false" outlineLevel="1" collapsed="false">
      <c r="A72" s="204"/>
      <c r="B72" s="205"/>
      <c r="C72" s="206" t="s">
        <v>201</v>
      </c>
      <c r="D72" s="207"/>
      <c r="E72" s="208" t="n">
        <v>600</v>
      </c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  <c r="V72" s="202"/>
      <c r="W72" s="202"/>
      <c r="X72" s="202"/>
      <c r="Y72" s="203"/>
      <c r="Z72" s="203"/>
      <c r="AA72" s="203"/>
      <c r="AB72" s="203"/>
      <c r="AC72" s="203"/>
      <c r="AD72" s="203"/>
      <c r="AE72" s="203"/>
      <c r="AF72" s="203"/>
      <c r="AG72" s="203" t="s">
        <v>116</v>
      </c>
      <c r="AH72" s="203" t="n">
        <v>5</v>
      </c>
      <c r="AI72" s="203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203"/>
      <c r="BF72" s="203"/>
      <c r="BG72" s="203"/>
      <c r="BH72" s="203"/>
    </row>
    <row r="73" customFormat="false" ht="12.75" hidden="false" customHeight="false" outlineLevel="1" collapsed="false">
      <c r="A73" s="194" t="n">
        <v>26</v>
      </c>
      <c r="B73" s="195" t="s">
        <v>202</v>
      </c>
      <c r="C73" s="196" t="s">
        <v>203</v>
      </c>
      <c r="D73" s="197" t="s">
        <v>142</v>
      </c>
      <c r="E73" s="198" t="n">
        <v>0.8</v>
      </c>
      <c r="F73" s="199"/>
      <c r="G73" s="200" t="n">
        <f aca="false">ROUND(E73*F73,2)</f>
        <v>0</v>
      </c>
      <c r="H73" s="201"/>
      <c r="I73" s="202" t="n">
        <f aca="false">ROUND(E73*H73,2)</f>
        <v>0</v>
      </c>
      <c r="J73" s="201"/>
      <c r="K73" s="202" t="n">
        <f aca="false">ROUND(E73*J73,2)</f>
        <v>0</v>
      </c>
      <c r="L73" s="202" t="n">
        <v>21</v>
      </c>
      <c r="M73" s="202" t="n">
        <f aca="false">G73*(1+L73/100)</f>
        <v>0</v>
      </c>
      <c r="N73" s="202" t="n">
        <v>0</v>
      </c>
      <c r="O73" s="202" t="n">
        <f aca="false">ROUND(E73*N73,2)</f>
        <v>0</v>
      </c>
      <c r="P73" s="202" t="n">
        <v>0.042</v>
      </c>
      <c r="Q73" s="202" t="n">
        <f aca="false">ROUND(E73*P73,2)</f>
        <v>0.03</v>
      </c>
      <c r="R73" s="202"/>
      <c r="S73" s="202" t="s">
        <v>112</v>
      </c>
      <c r="T73" s="202" t="s">
        <v>112</v>
      </c>
      <c r="U73" s="202" t="n">
        <v>0.72</v>
      </c>
      <c r="V73" s="202" t="n">
        <f aca="false">ROUND(E73*U73,2)</f>
        <v>0.58</v>
      </c>
      <c r="W73" s="202"/>
      <c r="X73" s="202" t="s">
        <v>113</v>
      </c>
      <c r="Y73" s="203"/>
      <c r="Z73" s="203"/>
      <c r="AA73" s="203"/>
      <c r="AB73" s="203"/>
      <c r="AC73" s="203"/>
      <c r="AD73" s="203"/>
      <c r="AE73" s="203"/>
      <c r="AF73" s="203"/>
      <c r="AG73" s="203" t="s">
        <v>114</v>
      </c>
      <c r="AH73" s="203"/>
      <c r="AI73" s="203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203"/>
      <c r="AV73" s="203"/>
      <c r="AW73" s="203"/>
      <c r="AX73" s="203"/>
      <c r="AY73" s="203"/>
      <c r="AZ73" s="203"/>
      <c r="BA73" s="203"/>
      <c r="BB73" s="203"/>
      <c r="BC73" s="203"/>
      <c r="BD73" s="203"/>
      <c r="BE73" s="203"/>
      <c r="BF73" s="203"/>
      <c r="BG73" s="203"/>
      <c r="BH73" s="203"/>
    </row>
    <row r="74" customFormat="false" ht="12.75" hidden="false" customHeight="false" outlineLevel="1" collapsed="false">
      <c r="A74" s="204"/>
      <c r="B74" s="205"/>
      <c r="C74" s="206" t="s">
        <v>204</v>
      </c>
      <c r="D74" s="207"/>
      <c r="E74" s="208" t="n">
        <v>0.8</v>
      </c>
      <c r="F74" s="202"/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3"/>
      <c r="Z74" s="203"/>
      <c r="AA74" s="203"/>
      <c r="AB74" s="203"/>
      <c r="AC74" s="203"/>
      <c r="AD74" s="203"/>
      <c r="AE74" s="203"/>
      <c r="AF74" s="203"/>
      <c r="AG74" s="203" t="s">
        <v>116</v>
      </c>
      <c r="AH74" s="203" t="n">
        <v>0</v>
      </c>
      <c r="AI74" s="203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203"/>
      <c r="BF74" s="203"/>
      <c r="BG74" s="203"/>
      <c r="BH74" s="203"/>
    </row>
    <row r="75" customFormat="false" ht="12.75" hidden="false" customHeight="false" outlineLevel="1" collapsed="false">
      <c r="A75" s="194" t="n">
        <v>27</v>
      </c>
      <c r="B75" s="195" t="s">
        <v>205</v>
      </c>
      <c r="C75" s="196" t="s">
        <v>206</v>
      </c>
      <c r="D75" s="197" t="s">
        <v>142</v>
      </c>
      <c r="E75" s="198" t="n">
        <v>60</v>
      </c>
      <c r="F75" s="199"/>
      <c r="G75" s="200" t="n">
        <f aca="false">ROUND(E75*F75,2)</f>
        <v>0</v>
      </c>
      <c r="H75" s="201"/>
      <c r="I75" s="202" t="n">
        <f aca="false">ROUND(E75*H75,2)</f>
        <v>0</v>
      </c>
      <c r="J75" s="201"/>
      <c r="K75" s="202" t="n">
        <f aca="false">ROUND(E75*J75,2)</f>
        <v>0</v>
      </c>
      <c r="L75" s="202" t="n">
        <v>21</v>
      </c>
      <c r="M75" s="202" t="n">
        <f aca="false">G75*(1+L75/100)</f>
        <v>0</v>
      </c>
      <c r="N75" s="202" t="n">
        <v>0</v>
      </c>
      <c r="O75" s="202" t="n">
        <f aca="false">ROUND(E75*N75,2)</f>
        <v>0</v>
      </c>
      <c r="P75" s="202" t="n">
        <v>0.00216</v>
      </c>
      <c r="Q75" s="202" t="n">
        <f aca="false">ROUND(E75*P75,2)</f>
        <v>0.13</v>
      </c>
      <c r="R75" s="202"/>
      <c r="S75" s="202" t="s">
        <v>112</v>
      </c>
      <c r="T75" s="202" t="s">
        <v>112</v>
      </c>
      <c r="U75" s="202" t="n">
        <v>0.33</v>
      </c>
      <c r="V75" s="202" t="n">
        <f aca="false">ROUND(E75*U75,2)</f>
        <v>19.8</v>
      </c>
      <c r="W75" s="202"/>
      <c r="X75" s="202" t="s">
        <v>113</v>
      </c>
      <c r="Y75" s="203"/>
      <c r="Z75" s="203"/>
      <c r="AA75" s="203"/>
      <c r="AB75" s="203"/>
      <c r="AC75" s="203"/>
      <c r="AD75" s="203"/>
      <c r="AE75" s="203"/>
      <c r="AF75" s="203"/>
      <c r="AG75" s="203" t="s">
        <v>114</v>
      </c>
      <c r="AH75" s="203"/>
      <c r="AI75" s="203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203"/>
      <c r="AV75" s="203"/>
      <c r="AW75" s="203"/>
      <c r="AX75" s="203"/>
      <c r="AY75" s="203"/>
      <c r="AZ75" s="203"/>
      <c r="BA75" s="203"/>
      <c r="BB75" s="203"/>
      <c r="BC75" s="203"/>
      <c r="BD75" s="203"/>
      <c r="BE75" s="203"/>
      <c r="BF75" s="203"/>
      <c r="BG75" s="203"/>
      <c r="BH75" s="203"/>
    </row>
    <row r="76" customFormat="false" ht="12.75" hidden="false" customHeight="false" outlineLevel="1" collapsed="false">
      <c r="A76" s="204"/>
      <c r="B76" s="205"/>
      <c r="C76" s="206" t="s">
        <v>144</v>
      </c>
      <c r="D76" s="207"/>
      <c r="E76" s="208" t="n">
        <v>60</v>
      </c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3"/>
      <c r="Z76" s="203"/>
      <c r="AA76" s="203"/>
      <c r="AB76" s="203"/>
      <c r="AC76" s="203"/>
      <c r="AD76" s="203"/>
      <c r="AE76" s="203"/>
      <c r="AF76" s="203"/>
      <c r="AG76" s="203" t="s">
        <v>116</v>
      </c>
      <c r="AH76" s="203" t="n">
        <v>0</v>
      </c>
      <c r="AI76" s="203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203"/>
      <c r="BF76" s="203"/>
      <c r="BG76" s="203"/>
      <c r="BH76" s="203"/>
    </row>
    <row r="77" customFormat="false" ht="12.75" hidden="false" customHeight="false" outlineLevel="1" collapsed="false">
      <c r="A77" s="194" t="n">
        <v>28</v>
      </c>
      <c r="B77" s="195" t="s">
        <v>207</v>
      </c>
      <c r="C77" s="196" t="s">
        <v>208</v>
      </c>
      <c r="D77" s="197" t="s">
        <v>142</v>
      </c>
      <c r="E77" s="198" t="n">
        <v>1500</v>
      </c>
      <c r="F77" s="199"/>
      <c r="G77" s="200" t="n">
        <f aca="false">ROUND(E77*F77,2)</f>
        <v>0</v>
      </c>
      <c r="H77" s="201"/>
      <c r="I77" s="202" t="n">
        <f aca="false">ROUND(E77*H77,2)</f>
        <v>0</v>
      </c>
      <c r="J77" s="201"/>
      <c r="K77" s="202" t="n">
        <f aca="false">ROUND(E77*J77,2)</f>
        <v>0</v>
      </c>
      <c r="L77" s="202" t="n">
        <v>21</v>
      </c>
      <c r="M77" s="202" t="n">
        <f aca="false">G77*(1+L77/100)</f>
        <v>0</v>
      </c>
      <c r="N77" s="202" t="n">
        <v>0.00049</v>
      </c>
      <c r="O77" s="202" t="n">
        <f aca="false">ROUND(E77*N77,2)</f>
        <v>0.74</v>
      </c>
      <c r="P77" s="202" t="n">
        <v>0.001</v>
      </c>
      <c r="Q77" s="202" t="n">
        <f aca="false">ROUND(E77*P77,2)</f>
        <v>1.5</v>
      </c>
      <c r="R77" s="202"/>
      <c r="S77" s="202" t="s">
        <v>112</v>
      </c>
      <c r="T77" s="202" t="s">
        <v>112</v>
      </c>
      <c r="U77" s="202" t="n">
        <v>0.08</v>
      </c>
      <c r="V77" s="202" t="n">
        <f aca="false">ROUND(E77*U77,2)</f>
        <v>120</v>
      </c>
      <c r="W77" s="202"/>
      <c r="X77" s="202" t="s">
        <v>113</v>
      </c>
      <c r="Y77" s="203"/>
      <c r="Z77" s="203"/>
      <c r="AA77" s="203"/>
      <c r="AB77" s="203"/>
      <c r="AC77" s="203"/>
      <c r="AD77" s="203"/>
      <c r="AE77" s="203"/>
      <c r="AF77" s="203"/>
      <c r="AG77" s="203" t="s">
        <v>114</v>
      </c>
      <c r="AH77" s="203"/>
      <c r="AI77" s="203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203"/>
      <c r="AV77" s="203"/>
      <c r="AW77" s="203"/>
      <c r="AX77" s="203"/>
      <c r="AY77" s="203"/>
      <c r="AZ77" s="203"/>
      <c r="BA77" s="203"/>
      <c r="BB77" s="203"/>
      <c r="BC77" s="203"/>
      <c r="BD77" s="203"/>
      <c r="BE77" s="203"/>
      <c r="BF77" s="203"/>
      <c r="BG77" s="203"/>
      <c r="BH77" s="203"/>
    </row>
    <row r="78" customFormat="false" ht="12.75" hidden="false" customHeight="false" outlineLevel="1" collapsed="false">
      <c r="A78" s="204"/>
      <c r="B78" s="205"/>
      <c r="C78" s="206" t="s">
        <v>209</v>
      </c>
      <c r="D78" s="207"/>
      <c r="E78" s="208" t="n">
        <v>1500</v>
      </c>
      <c r="F78" s="202"/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3"/>
      <c r="Z78" s="203"/>
      <c r="AA78" s="203"/>
      <c r="AB78" s="203"/>
      <c r="AC78" s="203"/>
      <c r="AD78" s="203"/>
      <c r="AE78" s="203"/>
      <c r="AF78" s="203"/>
      <c r="AG78" s="203" t="s">
        <v>116</v>
      </c>
      <c r="AH78" s="203" t="n">
        <v>0</v>
      </c>
      <c r="AI78" s="203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203"/>
      <c r="BF78" s="203"/>
      <c r="BG78" s="203"/>
      <c r="BH78" s="203"/>
    </row>
    <row r="79" customFormat="false" ht="12.75" hidden="false" customHeight="false" outlineLevel="1" collapsed="false">
      <c r="A79" s="194" t="n">
        <v>29</v>
      </c>
      <c r="B79" s="195" t="s">
        <v>210</v>
      </c>
      <c r="C79" s="196" t="s">
        <v>211</v>
      </c>
      <c r="D79" s="197" t="s">
        <v>142</v>
      </c>
      <c r="E79" s="198" t="n">
        <v>350</v>
      </c>
      <c r="F79" s="199"/>
      <c r="G79" s="200" t="n">
        <f aca="false">ROUND(E79*F79,2)</f>
        <v>0</v>
      </c>
      <c r="H79" s="201"/>
      <c r="I79" s="202" t="n">
        <f aca="false">ROUND(E79*H79,2)</f>
        <v>0</v>
      </c>
      <c r="J79" s="201"/>
      <c r="K79" s="202" t="n">
        <f aca="false">ROUND(E79*J79,2)</f>
        <v>0</v>
      </c>
      <c r="L79" s="202" t="n">
        <v>21</v>
      </c>
      <c r="M79" s="202" t="n">
        <f aca="false">G79*(1+L79/100)</f>
        <v>0</v>
      </c>
      <c r="N79" s="202" t="n">
        <v>0.001</v>
      </c>
      <c r="O79" s="202" t="n">
        <f aca="false">ROUND(E79*N79,2)</f>
        <v>0.35</v>
      </c>
      <c r="P79" s="202" t="n">
        <v>0.001</v>
      </c>
      <c r="Q79" s="202" t="n">
        <f aca="false">ROUND(E79*P79,2)</f>
        <v>0.35</v>
      </c>
      <c r="R79" s="202"/>
      <c r="S79" s="202" t="s">
        <v>112</v>
      </c>
      <c r="T79" s="202" t="s">
        <v>112</v>
      </c>
      <c r="U79" s="202" t="n">
        <v>0.14</v>
      </c>
      <c r="V79" s="202" t="n">
        <f aca="false">ROUND(E79*U79,2)</f>
        <v>49</v>
      </c>
      <c r="W79" s="202"/>
      <c r="X79" s="202" t="s">
        <v>113</v>
      </c>
      <c r="Y79" s="203"/>
      <c r="Z79" s="203"/>
      <c r="AA79" s="203"/>
      <c r="AB79" s="203"/>
      <c r="AC79" s="203"/>
      <c r="AD79" s="203"/>
      <c r="AE79" s="203"/>
      <c r="AF79" s="203"/>
      <c r="AG79" s="203" t="s">
        <v>114</v>
      </c>
      <c r="AH79" s="203"/>
      <c r="AI79" s="203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203"/>
      <c r="AV79" s="203"/>
      <c r="AW79" s="203"/>
      <c r="AX79" s="203"/>
      <c r="AY79" s="203"/>
      <c r="AZ79" s="203"/>
      <c r="BA79" s="203"/>
      <c r="BB79" s="203"/>
      <c r="BC79" s="203"/>
      <c r="BD79" s="203"/>
      <c r="BE79" s="203"/>
      <c r="BF79" s="203"/>
      <c r="BG79" s="203"/>
      <c r="BH79" s="203"/>
    </row>
    <row r="80" customFormat="false" ht="12.75" hidden="false" customHeight="false" outlineLevel="1" collapsed="false">
      <c r="A80" s="204"/>
      <c r="B80" s="205"/>
      <c r="C80" s="206" t="s">
        <v>212</v>
      </c>
      <c r="D80" s="207"/>
      <c r="E80" s="208" t="n">
        <v>350</v>
      </c>
      <c r="F80" s="202"/>
      <c r="G80" s="202"/>
      <c r="H80" s="202"/>
      <c r="I80" s="202"/>
      <c r="J80" s="202"/>
      <c r="K80" s="202"/>
      <c r="L80" s="202"/>
      <c r="M80" s="202"/>
      <c r="N80" s="202"/>
      <c r="O80" s="202"/>
      <c r="P80" s="202"/>
      <c r="Q80" s="202"/>
      <c r="R80" s="202"/>
      <c r="S80" s="202"/>
      <c r="T80" s="202"/>
      <c r="U80" s="202"/>
      <c r="V80" s="202"/>
      <c r="W80" s="202"/>
      <c r="X80" s="202"/>
      <c r="Y80" s="203"/>
      <c r="Z80" s="203"/>
      <c r="AA80" s="203"/>
      <c r="AB80" s="203"/>
      <c r="AC80" s="203"/>
      <c r="AD80" s="203"/>
      <c r="AE80" s="203"/>
      <c r="AF80" s="203"/>
      <c r="AG80" s="203" t="s">
        <v>116</v>
      </c>
      <c r="AH80" s="203" t="n">
        <v>0</v>
      </c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</row>
    <row r="81" customFormat="false" ht="12.75" hidden="false" customHeight="false" outlineLevel="1" collapsed="false">
      <c r="A81" s="194" t="n">
        <v>30</v>
      </c>
      <c r="B81" s="195" t="s">
        <v>213</v>
      </c>
      <c r="C81" s="196" t="s">
        <v>214</v>
      </c>
      <c r="D81" s="197" t="s">
        <v>130</v>
      </c>
      <c r="E81" s="198" t="n">
        <v>3</v>
      </c>
      <c r="F81" s="199"/>
      <c r="G81" s="200" t="n">
        <f aca="false">ROUND(E81*F81,2)</f>
        <v>0</v>
      </c>
      <c r="H81" s="201"/>
      <c r="I81" s="202" t="n">
        <f aca="false">ROUND(E81*H81,2)</f>
        <v>0</v>
      </c>
      <c r="J81" s="201"/>
      <c r="K81" s="202" t="n">
        <f aca="false">ROUND(E81*J81,2)</f>
        <v>0</v>
      </c>
      <c r="L81" s="202" t="n">
        <v>21</v>
      </c>
      <c r="M81" s="202" t="n">
        <f aca="false">G81*(1+L81/100)</f>
        <v>0</v>
      </c>
      <c r="N81" s="202" t="n">
        <v>0</v>
      </c>
      <c r="O81" s="202" t="n">
        <f aca="false">ROUND(E81*N81,2)</f>
        <v>0</v>
      </c>
      <c r="P81" s="202" t="n">
        <v>0.068</v>
      </c>
      <c r="Q81" s="202" t="n">
        <f aca="false">ROUND(E81*P81,2)</f>
        <v>0.2</v>
      </c>
      <c r="R81" s="202"/>
      <c r="S81" s="202" t="s">
        <v>112</v>
      </c>
      <c r="T81" s="202" t="s">
        <v>112</v>
      </c>
      <c r="U81" s="202" t="n">
        <v>0.69</v>
      </c>
      <c r="V81" s="202" t="n">
        <f aca="false">ROUND(E81*U81,2)</f>
        <v>2.07</v>
      </c>
      <c r="W81" s="202"/>
      <c r="X81" s="202" t="s">
        <v>113</v>
      </c>
      <c r="Y81" s="203"/>
      <c r="Z81" s="203"/>
      <c r="AA81" s="203"/>
      <c r="AB81" s="203"/>
      <c r="AC81" s="203"/>
      <c r="AD81" s="203"/>
      <c r="AE81" s="203"/>
      <c r="AF81" s="203"/>
      <c r="AG81" s="203" t="s">
        <v>114</v>
      </c>
      <c r="AH81" s="203"/>
      <c r="AI81" s="203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203"/>
      <c r="AV81" s="203"/>
      <c r="AW81" s="203"/>
      <c r="AX81" s="203"/>
      <c r="AY81" s="203"/>
      <c r="AZ81" s="203"/>
      <c r="BA81" s="203"/>
      <c r="BB81" s="203"/>
      <c r="BC81" s="203"/>
      <c r="BD81" s="203"/>
      <c r="BE81" s="203"/>
      <c r="BF81" s="203"/>
      <c r="BG81" s="203"/>
      <c r="BH81" s="203"/>
    </row>
    <row r="82" customFormat="false" ht="12.75" hidden="false" customHeight="false" outlineLevel="1" collapsed="false">
      <c r="A82" s="204"/>
      <c r="B82" s="205"/>
      <c r="C82" s="206" t="s">
        <v>215</v>
      </c>
      <c r="D82" s="207"/>
      <c r="E82" s="208" t="n">
        <v>1</v>
      </c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202"/>
      <c r="W82" s="202"/>
      <c r="X82" s="202"/>
      <c r="Y82" s="203"/>
      <c r="Z82" s="203"/>
      <c r="AA82" s="203"/>
      <c r="AB82" s="203"/>
      <c r="AC82" s="203"/>
      <c r="AD82" s="203"/>
      <c r="AE82" s="203"/>
      <c r="AF82" s="203"/>
      <c r="AG82" s="203" t="s">
        <v>116</v>
      </c>
      <c r="AH82" s="203" t="n">
        <v>0</v>
      </c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</row>
    <row r="83" customFormat="false" ht="22.5" hidden="false" customHeight="false" outlineLevel="1" collapsed="false">
      <c r="A83" s="204"/>
      <c r="B83" s="205"/>
      <c r="C83" s="206" t="s">
        <v>216</v>
      </c>
      <c r="D83" s="207"/>
      <c r="E83" s="208" t="n">
        <v>2</v>
      </c>
      <c r="F83" s="202"/>
      <c r="G83" s="202"/>
      <c r="H83" s="202"/>
      <c r="I83" s="202"/>
      <c r="J83" s="202"/>
      <c r="K83" s="202"/>
      <c r="L83" s="202"/>
      <c r="M83" s="202"/>
      <c r="N83" s="202"/>
      <c r="O83" s="202"/>
      <c r="P83" s="202"/>
      <c r="Q83" s="202"/>
      <c r="R83" s="202"/>
      <c r="S83" s="202"/>
      <c r="T83" s="202"/>
      <c r="U83" s="202"/>
      <c r="V83" s="202"/>
      <c r="W83" s="202"/>
      <c r="X83" s="202"/>
      <c r="Y83" s="203"/>
      <c r="Z83" s="203"/>
      <c r="AA83" s="203"/>
      <c r="AB83" s="203"/>
      <c r="AC83" s="203"/>
      <c r="AD83" s="203"/>
      <c r="AE83" s="203"/>
      <c r="AF83" s="203"/>
      <c r="AG83" s="203" t="s">
        <v>116</v>
      </c>
      <c r="AH83" s="203" t="n">
        <v>0</v>
      </c>
      <c r="AI83" s="203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203"/>
      <c r="AV83" s="203"/>
      <c r="AW83" s="203"/>
      <c r="AX83" s="203"/>
      <c r="AY83" s="203"/>
      <c r="AZ83" s="203"/>
      <c r="BA83" s="203"/>
      <c r="BB83" s="203"/>
      <c r="BC83" s="203"/>
      <c r="BD83" s="203"/>
      <c r="BE83" s="203"/>
      <c r="BF83" s="203"/>
      <c r="BG83" s="203"/>
      <c r="BH83" s="203"/>
    </row>
    <row r="84" customFormat="false" ht="12.75" hidden="false" customHeight="false" outlineLevel="0" collapsed="false">
      <c r="A84" s="186" t="s">
        <v>107</v>
      </c>
      <c r="B84" s="187" t="s">
        <v>63</v>
      </c>
      <c r="C84" s="188" t="s">
        <v>64</v>
      </c>
      <c r="D84" s="189"/>
      <c r="E84" s="190"/>
      <c r="F84" s="191"/>
      <c r="G84" s="192" t="n">
        <f aca="false">SUMIF(AG85:AG85,"&lt;&gt;NOR",G85:G85)</f>
        <v>0</v>
      </c>
      <c r="H84" s="193"/>
      <c r="I84" s="193" t="n">
        <f aca="false">SUM(I85:I85)</f>
        <v>0</v>
      </c>
      <c r="J84" s="193"/>
      <c r="K84" s="193" t="n">
        <f aca="false">SUM(K85:K85)</f>
        <v>0</v>
      </c>
      <c r="L84" s="193"/>
      <c r="M84" s="193" t="n">
        <f aca="false">SUM(M85:M85)</f>
        <v>0</v>
      </c>
      <c r="N84" s="193"/>
      <c r="O84" s="193" t="n">
        <f aca="false">SUM(O85:O85)</f>
        <v>0</v>
      </c>
      <c r="P84" s="193"/>
      <c r="Q84" s="193" t="n">
        <f aca="false">SUM(Q85:Q85)</f>
        <v>0</v>
      </c>
      <c r="R84" s="193"/>
      <c r="S84" s="193"/>
      <c r="T84" s="193"/>
      <c r="U84" s="193"/>
      <c r="V84" s="193" t="n">
        <f aca="false">SUM(V85:V85)</f>
        <v>92.45</v>
      </c>
      <c r="W84" s="193"/>
      <c r="X84" s="193"/>
      <c r="AG84" s="0" t="s">
        <v>108</v>
      </c>
    </row>
    <row r="85" customFormat="false" ht="12.75" hidden="false" customHeight="false" outlineLevel="1" collapsed="false">
      <c r="A85" s="210" t="n">
        <v>31</v>
      </c>
      <c r="B85" s="211" t="s">
        <v>217</v>
      </c>
      <c r="C85" s="212" t="s">
        <v>218</v>
      </c>
      <c r="D85" s="213" t="s">
        <v>126</v>
      </c>
      <c r="E85" s="214" t="n">
        <v>35.83371</v>
      </c>
      <c r="F85" s="215"/>
      <c r="G85" s="216" t="n">
        <f aca="false">ROUND(E85*F85,2)</f>
        <v>0</v>
      </c>
      <c r="H85" s="201"/>
      <c r="I85" s="202" t="n">
        <f aca="false">ROUND(E85*H85,2)</f>
        <v>0</v>
      </c>
      <c r="J85" s="201"/>
      <c r="K85" s="202" t="n">
        <f aca="false">ROUND(E85*J85,2)</f>
        <v>0</v>
      </c>
      <c r="L85" s="202" t="n">
        <v>21</v>
      </c>
      <c r="M85" s="202" t="n">
        <f aca="false">G85*(1+L85/100)</f>
        <v>0</v>
      </c>
      <c r="N85" s="202" t="n">
        <v>0</v>
      </c>
      <c r="O85" s="202" t="n">
        <f aca="false">ROUND(E85*N85,2)</f>
        <v>0</v>
      </c>
      <c r="P85" s="202" t="n">
        <v>0</v>
      </c>
      <c r="Q85" s="202" t="n">
        <f aca="false">ROUND(E85*P85,2)</f>
        <v>0</v>
      </c>
      <c r="R85" s="202"/>
      <c r="S85" s="202" t="s">
        <v>112</v>
      </c>
      <c r="T85" s="202" t="s">
        <v>112</v>
      </c>
      <c r="U85" s="202" t="n">
        <v>2.58</v>
      </c>
      <c r="V85" s="202" t="n">
        <f aca="false">ROUND(E85*U85,2)</f>
        <v>92.45</v>
      </c>
      <c r="W85" s="202"/>
      <c r="X85" s="202" t="s">
        <v>219</v>
      </c>
      <c r="Y85" s="203"/>
      <c r="Z85" s="203"/>
      <c r="AA85" s="203"/>
      <c r="AB85" s="203"/>
      <c r="AC85" s="203"/>
      <c r="AD85" s="203"/>
      <c r="AE85" s="203"/>
      <c r="AF85" s="203"/>
      <c r="AG85" s="203" t="s">
        <v>220</v>
      </c>
      <c r="AH85" s="203"/>
      <c r="AI85" s="203"/>
      <c r="AJ85" s="203"/>
      <c r="AK85" s="203"/>
      <c r="AL85" s="203"/>
      <c r="AM85" s="203"/>
      <c r="AN85" s="203"/>
      <c r="AO85" s="203"/>
      <c r="AP85" s="203"/>
      <c r="AQ85" s="203"/>
      <c r="AR85" s="203"/>
      <c r="AS85" s="203"/>
      <c r="AT85" s="203"/>
      <c r="AU85" s="203"/>
      <c r="AV85" s="203"/>
      <c r="AW85" s="203"/>
      <c r="AX85" s="203"/>
      <c r="AY85" s="203"/>
      <c r="AZ85" s="203"/>
      <c r="BA85" s="203"/>
      <c r="BB85" s="203"/>
      <c r="BC85" s="203"/>
      <c r="BD85" s="203"/>
      <c r="BE85" s="203"/>
      <c r="BF85" s="203"/>
      <c r="BG85" s="203"/>
      <c r="BH85" s="203"/>
    </row>
    <row r="86" customFormat="false" ht="12.75" hidden="false" customHeight="false" outlineLevel="0" collapsed="false">
      <c r="A86" s="186" t="s">
        <v>107</v>
      </c>
      <c r="B86" s="187" t="s">
        <v>65</v>
      </c>
      <c r="C86" s="188" t="s">
        <v>66</v>
      </c>
      <c r="D86" s="189"/>
      <c r="E86" s="190"/>
      <c r="F86" s="191"/>
      <c r="G86" s="192" t="n">
        <f aca="false">SUMIF(AG87:AG88,"&lt;&gt;NOR",G87:G88)</f>
        <v>0</v>
      </c>
      <c r="H86" s="193"/>
      <c r="I86" s="193" t="n">
        <f aca="false">SUM(I87:I88)</f>
        <v>0</v>
      </c>
      <c r="J86" s="193"/>
      <c r="K86" s="193" t="n">
        <f aca="false">SUM(K87:K88)</f>
        <v>0</v>
      </c>
      <c r="L86" s="193"/>
      <c r="M86" s="193" t="n">
        <f aca="false">SUM(M87:M88)</f>
        <v>0</v>
      </c>
      <c r="N86" s="193"/>
      <c r="O86" s="193" t="n">
        <f aca="false">SUM(O87:O88)</f>
        <v>0</v>
      </c>
      <c r="P86" s="193"/>
      <c r="Q86" s="193" t="n">
        <f aca="false">SUM(Q87:Q88)</f>
        <v>0</v>
      </c>
      <c r="R86" s="193"/>
      <c r="S86" s="193"/>
      <c r="T86" s="193"/>
      <c r="U86" s="193"/>
      <c r="V86" s="193" t="n">
        <f aca="false">SUM(V87:V88)</f>
        <v>24.92</v>
      </c>
      <c r="W86" s="193"/>
      <c r="X86" s="193"/>
      <c r="AG86" s="0" t="s">
        <v>108</v>
      </c>
    </row>
    <row r="87" customFormat="false" ht="12.75" hidden="false" customHeight="false" outlineLevel="1" collapsed="false">
      <c r="A87" s="194" t="n">
        <v>32</v>
      </c>
      <c r="B87" s="195" t="s">
        <v>221</v>
      </c>
      <c r="C87" s="196" t="s">
        <v>222</v>
      </c>
      <c r="D87" s="197" t="s">
        <v>111</v>
      </c>
      <c r="E87" s="198" t="n">
        <v>7</v>
      </c>
      <c r="F87" s="199"/>
      <c r="G87" s="200" t="n">
        <f aca="false">ROUND(E87*F87,2)</f>
        <v>0</v>
      </c>
      <c r="H87" s="201"/>
      <c r="I87" s="202" t="n">
        <f aca="false">ROUND(E87*H87,2)</f>
        <v>0</v>
      </c>
      <c r="J87" s="201"/>
      <c r="K87" s="202" t="n">
        <f aca="false">ROUND(E87*J87,2)</f>
        <v>0</v>
      </c>
      <c r="L87" s="202" t="n">
        <v>21</v>
      </c>
      <c r="M87" s="202" t="n">
        <f aca="false">G87*(1+L87/100)</f>
        <v>0</v>
      </c>
      <c r="N87" s="202" t="n">
        <v>2E-005</v>
      </c>
      <c r="O87" s="202" t="n">
        <f aca="false">ROUND(E87*N87,2)</f>
        <v>0</v>
      </c>
      <c r="P87" s="202" t="n">
        <v>0</v>
      </c>
      <c r="Q87" s="202" t="n">
        <f aca="false">ROUND(E87*P87,2)</f>
        <v>0</v>
      </c>
      <c r="R87" s="202"/>
      <c r="S87" s="202" t="s">
        <v>137</v>
      </c>
      <c r="T87" s="202" t="s">
        <v>138</v>
      </c>
      <c r="U87" s="202" t="n">
        <v>3.56</v>
      </c>
      <c r="V87" s="202" t="n">
        <f aca="false">ROUND(E87*U87,2)</f>
        <v>24.92</v>
      </c>
      <c r="W87" s="202"/>
      <c r="X87" s="202" t="s">
        <v>113</v>
      </c>
      <c r="Y87" s="203"/>
      <c r="Z87" s="203"/>
      <c r="AA87" s="203"/>
      <c r="AB87" s="203"/>
      <c r="AC87" s="203"/>
      <c r="AD87" s="203"/>
      <c r="AE87" s="203"/>
      <c r="AF87" s="203"/>
      <c r="AG87" s="203" t="s">
        <v>114</v>
      </c>
      <c r="AH87" s="203"/>
      <c r="AI87" s="203"/>
      <c r="AJ87" s="203"/>
      <c r="AK87" s="203"/>
      <c r="AL87" s="203"/>
      <c r="AM87" s="203"/>
      <c r="AN87" s="203"/>
      <c r="AO87" s="203"/>
      <c r="AP87" s="203"/>
      <c r="AQ87" s="203"/>
      <c r="AR87" s="203"/>
      <c r="AS87" s="203"/>
      <c r="AT87" s="203"/>
      <c r="AU87" s="203"/>
      <c r="AV87" s="203"/>
      <c r="AW87" s="203"/>
      <c r="AX87" s="203"/>
      <c r="AY87" s="203"/>
      <c r="AZ87" s="203"/>
      <c r="BA87" s="203"/>
      <c r="BB87" s="203"/>
      <c r="BC87" s="203"/>
      <c r="BD87" s="203"/>
      <c r="BE87" s="203"/>
      <c r="BF87" s="203"/>
      <c r="BG87" s="203"/>
      <c r="BH87" s="203"/>
    </row>
    <row r="88" customFormat="false" ht="12.75" hidden="false" customHeight="true" outlineLevel="1" collapsed="false">
      <c r="A88" s="204"/>
      <c r="B88" s="205"/>
      <c r="C88" s="209" t="s">
        <v>223</v>
      </c>
      <c r="D88" s="209"/>
      <c r="E88" s="209"/>
      <c r="F88" s="209"/>
      <c r="G88" s="209"/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3"/>
      <c r="Z88" s="203"/>
      <c r="AA88" s="203"/>
      <c r="AB88" s="203"/>
      <c r="AC88" s="203"/>
      <c r="AD88" s="203"/>
      <c r="AE88" s="203"/>
      <c r="AF88" s="203"/>
      <c r="AG88" s="203" t="s">
        <v>179</v>
      </c>
      <c r="AH88" s="203"/>
      <c r="AI88" s="203"/>
      <c r="AJ88" s="203"/>
      <c r="AK88" s="203"/>
      <c r="AL88" s="203"/>
      <c r="AM88" s="203"/>
      <c r="AN88" s="203"/>
      <c r="AO88" s="203"/>
      <c r="AP88" s="203"/>
      <c r="AQ88" s="203"/>
      <c r="AR88" s="203"/>
      <c r="AS88" s="203"/>
      <c r="AT88" s="203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203"/>
      <c r="BF88" s="203"/>
      <c r="BG88" s="203"/>
      <c r="BH88" s="203"/>
    </row>
    <row r="89" customFormat="false" ht="12.75" hidden="false" customHeight="false" outlineLevel="0" collapsed="false">
      <c r="A89" s="186" t="s">
        <v>107</v>
      </c>
      <c r="B89" s="187" t="s">
        <v>67</v>
      </c>
      <c r="C89" s="188" t="s">
        <v>68</v>
      </c>
      <c r="D89" s="189"/>
      <c r="E89" s="190"/>
      <c r="F89" s="191"/>
      <c r="G89" s="192" t="n">
        <f aca="false">SUMIF(AG90:AG101,"&lt;&gt;NOR",G90:G101)</f>
        <v>0</v>
      </c>
      <c r="H89" s="193"/>
      <c r="I89" s="193" t="n">
        <f aca="false">SUM(I90:I101)</f>
        <v>0</v>
      </c>
      <c r="J89" s="193"/>
      <c r="K89" s="193" t="n">
        <f aca="false">SUM(K90:K101)</f>
        <v>0</v>
      </c>
      <c r="L89" s="193"/>
      <c r="M89" s="193" t="n">
        <f aca="false">SUM(M90:M101)</f>
        <v>0</v>
      </c>
      <c r="N89" s="193"/>
      <c r="O89" s="193" t="n">
        <f aca="false">SUM(O90:O101)</f>
        <v>0.06</v>
      </c>
      <c r="P89" s="193"/>
      <c r="Q89" s="193" t="n">
        <f aca="false">SUM(Q90:Q101)</f>
        <v>0</v>
      </c>
      <c r="R89" s="193"/>
      <c r="S89" s="193"/>
      <c r="T89" s="193"/>
      <c r="U89" s="193"/>
      <c r="V89" s="193" t="n">
        <f aca="false">SUM(V90:V101)</f>
        <v>6.51</v>
      </c>
      <c r="W89" s="193"/>
      <c r="X89" s="193"/>
      <c r="AG89" s="0" t="s">
        <v>108</v>
      </c>
    </row>
    <row r="90" customFormat="false" ht="22.5" hidden="false" customHeight="false" outlineLevel="1" collapsed="false">
      <c r="A90" s="194" t="n">
        <v>33</v>
      </c>
      <c r="B90" s="195" t="s">
        <v>224</v>
      </c>
      <c r="C90" s="196" t="s">
        <v>225</v>
      </c>
      <c r="D90" s="197" t="s">
        <v>130</v>
      </c>
      <c r="E90" s="198" t="n">
        <v>3</v>
      </c>
      <c r="F90" s="199"/>
      <c r="G90" s="200" t="n">
        <f aca="false">ROUND(E90*F90,2)</f>
        <v>0</v>
      </c>
      <c r="H90" s="201"/>
      <c r="I90" s="202" t="n">
        <f aca="false">ROUND(E90*H90,2)</f>
        <v>0</v>
      </c>
      <c r="J90" s="201"/>
      <c r="K90" s="202" t="n">
        <f aca="false">ROUND(E90*J90,2)</f>
        <v>0</v>
      </c>
      <c r="L90" s="202" t="n">
        <v>21</v>
      </c>
      <c r="M90" s="202" t="n">
        <f aca="false">G90*(1+L90/100)</f>
        <v>0</v>
      </c>
      <c r="N90" s="202" t="n">
        <v>0.00016</v>
      </c>
      <c r="O90" s="202" t="n">
        <f aca="false">ROUND(E90*N90,2)</f>
        <v>0</v>
      </c>
      <c r="P90" s="202" t="n">
        <v>0</v>
      </c>
      <c r="Q90" s="202" t="n">
        <f aca="false">ROUND(E90*P90,2)</f>
        <v>0</v>
      </c>
      <c r="R90" s="202"/>
      <c r="S90" s="202" t="s">
        <v>112</v>
      </c>
      <c r="T90" s="202" t="s">
        <v>112</v>
      </c>
      <c r="U90" s="202" t="n">
        <v>0.05</v>
      </c>
      <c r="V90" s="202" t="n">
        <f aca="false">ROUND(E90*U90,2)</f>
        <v>0.15</v>
      </c>
      <c r="W90" s="202"/>
      <c r="X90" s="202" t="s">
        <v>113</v>
      </c>
      <c r="Y90" s="203"/>
      <c r="Z90" s="203"/>
      <c r="AA90" s="203"/>
      <c r="AB90" s="203"/>
      <c r="AC90" s="203"/>
      <c r="AD90" s="203"/>
      <c r="AE90" s="203"/>
      <c r="AF90" s="203"/>
      <c r="AG90" s="203" t="s">
        <v>226</v>
      </c>
      <c r="AH90" s="203"/>
      <c r="AI90" s="203"/>
      <c r="AJ90" s="203"/>
      <c r="AK90" s="203"/>
      <c r="AL90" s="203"/>
      <c r="AM90" s="203"/>
      <c r="AN90" s="203"/>
      <c r="AO90" s="203"/>
      <c r="AP90" s="203"/>
      <c r="AQ90" s="203"/>
      <c r="AR90" s="203"/>
      <c r="AS90" s="203"/>
      <c r="AT90" s="203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203"/>
      <c r="BF90" s="203"/>
      <c r="BG90" s="203"/>
      <c r="BH90" s="203"/>
    </row>
    <row r="91" customFormat="false" ht="12.75" hidden="false" customHeight="false" outlineLevel="1" collapsed="false">
      <c r="A91" s="204"/>
      <c r="B91" s="205"/>
      <c r="C91" s="206" t="s">
        <v>227</v>
      </c>
      <c r="D91" s="207"/>
      <c r="E91" s="208" t="n">
        <v>3</v>
      </c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  <c r="V91" s="202"/>
      <c r="W91" s="202"/>
      <c r="X91" s="202"/>
      <c r="Y91" s="203"/>
      <c r="Z91" s="203"/>
      <c r="AA91" s="203"/>
      <c r="AB91" s="203"/>
      <c r="AC91" s="203"/>
      <c r="AD91" s="203"/>
      <c r="AE91" s="203"/>
      <c r="AF91" s="203"/>
      <c r="AG91" s="203" t="s">
        <v>116</v>
      </c>
      <c r="AH91" s="203" t="n">
        <v>5</v>
      </c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  <c r="AT91" s="203"/>
      <c r="AU91" s="203"/>
      <c r="AV91" s="203"/>
      <c r="AW91" s="203"/>
      <c r="AX91" s="203"/>
      <c r="AY91" s="203"/>
      <c r="AZ91" s="203"/>
      <c r="BA91" s="203"/>
      <c r="BB91" s="203"/>
      <c r="BC91" s="203"/>
      <c r="BD91" s="203"/>
      <c r="BE91" s="203"/>
      <c r="BF91" s="203"/>
      <c r="BG91" s="203"/>
      <c r="BH91" s="203"/>
    </row>
    <row r="92" customFormat="false" ht="12.75" hidden="false" customHeight="false" outlineLevel="1" collapsed="false">
      <c r="A92" s="194" t="n">
        <v>34</v>
      </c>
      <c r="B92" s="195" t="s">
        <v>228</v>
      </c>
      <c r="C92" s="196" t="s">
        <v>229</v>
      </c>
      <c r="D92" s="197" t="s">
        <v>130</v>
      </c>
      <c r="E92" s="198" t="n">
        <v>3</v>
      </c>
      <c r="F92" s="199"/>
      <c r="G92" s="200" t="n">
        <f aca="false">ROUND(E92*F92,2)</f>
        <v>0</v>
      </c>
      <c r="H92" s="201"/>
      <c r="I92" s="202" t="n">
        <f aca="false">ROUND(E92*H92,2)</f>
        <v>0</v>
      </c>
      <c r="J92" s="201"/>
      <c r="K92" s="202" t="n">
        <f aca="false">ROUND(E92*J92,2)</f>
        <v>0</v>
      </c>
      <c r="L92" s="202" t="n">
        <v>21</v>
      </c>
      <c r="M92" s="202" t="n">
        <f aca="false">G92*(1+L92/100)</f>
        <v>0</v>
      </c>
      <c r="N92" s="202" t="n">
        <v>0.00337</v>
      </c>
      <c r="O92" s="202" t="n">
        <f aca="false">ROUND(E92*N92,2)</f>
        <v>0.01</v>
      </c>
      <c r="P92" s="202" t="n">
        <v>0</v>
      </c>
      <c r="Q92" s="202" t="n">
        <f aca="false">ROUND(E92*P92,2)</f>
        <v>0</v>
      </c>
      <c r="R92" s="202"/>
      <c r="S92" s="202" t="s">
        <v>112</v>
      </c>
      <c r="T92" s="202" t="s">
        <v>112</v>
      </c>
      <c r="U92" s="202" t="n">
        <v>1.388</v>
      </c>
      <c r="V92" s="202" t="n">
        <f aca="false">ROUND(E92*U92,2)</f>
        <v>4.16</v>
      </c>
      <c r="W92" s="202"/>
      <c r="X92" s="202" t="s">
        <v>113</v>
      </c>
      <c r="Y92" s="203"/>
      <c r="Z92" s="203"/>
      <c r="AA92" s="203"/>
      <c r="AB92" s="203"/>
      <c r="AC92" s="203"/>
      <c r="AD92" s="203"/>
      <c r="AE92" s="203"/>
      <c r="AF92" s="203"/>
      <c r="AG92" s="203" t="s">
        <v>114</v>
      </c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  <c r="AT92" s="203"/>
      <c r="AU92" s="203"/>
      <c r="AV92" s="203"/>
      <c r="AW92" s="203"/>
      <c r="AX92" s="203"/>
      <c r="AY92" s="203"/>
      <c r="AZ92" s="203"/>
      <c r="BA92" s="203"/>
      <c r="BB92" s="203"/>
      <c r="BC92" s="203"/>
      <c r="BD92" s="203"/>
      <c r="BE92" s="203"/>
      <c r="BF92" s="203"/>
      <c r="BG92" s="203"/>
      <c r="BH92" s="203"/>
    </row>
    <row r="93" customFormat="false" ht="12.75" hidden="false" customHeight="false" outlineLevel="1" collapsed="false">
      <c r="A93" s="204"/>
      <c r="B93" s="205"/>
      <c r="C93" s="206" t="s">
        <v>230</v>
      </c>
      <c r="D93" s="207"/>
      <c r="E93" s="208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3"/>
      <c r="Z93" s="203"/>
      <c r="AA93" s="203"/>
      <c r="AB93" s="203"/>
      <c r="AC93" s="203"/>
      <c r="AD93" s="203"/>
      <c r="AE93" s="203"/>
      <c r="AF93" s="203"/>
      <c r="AG93" s="203" t="s">
        <v>116</v>
      </c>
      <c r="AH93" s="203" t="n">
        <v>0</v>
      </c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  <c r="AT93" s="203"/>
      <c r="AU93" s="203"/>
      <c r="AV93" s="203"/>
      <c r="AW93" s="203"/>
      <c r="AX93" s="203"/>
      <c r="AY93" s="203"/>
      <c r="AZ93" s="203"/>
      <c r="BA93" s="203"/>
      <c r="BB93" s="203"/>
      <c r="BC93" s="203"/>
      <c r="BD93" s="203"/>
      <c r="BE93" s="203"/>
      <c r="BF93" s="203"/>
      <c r="BG93" s="203"/>
      <c r="BH93" s="203"/>
    </row>
    <row r="94" customFormat="false" ht="12.75" hidden="false" customHeight="false" outlineLevel="1" collapsed="false">
      <c r="A94" s="204"/>
      <c r="B94" s="205"/>
      <c r="C94" s="206" t="s">
        <v>215</v>
      </c>
      <c r="D94" s="207"/>
      <c r="E94" s="208" t="n">
        <v>1</v>
      </c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3"/>
      <c r="Z94" s="203"/>
      <c r="AA94" s="203"/>
      <c r="AB94" s="203"/>
      <c r="AC94" s="203"/>
      <c r="AD94" s="203"/>
      <c r="AE94" s="203"/>
      <c r="AF94" s="203"/>
      <c r="AG94" s="203" t="s">
        <v>116</v>
      </c>
      <c r="AH94" s="203" t="n">
        <v>0</v>
      </c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  <c r="AT94" s="203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203"/>
      <c r="BF94" s="203"/>
      <c r="BG94" s="203"/>
      <c r="BH94" s="203"/>
    </row>
    <row r="95" customFormat="false" ht="22.5" hidden="false" customHeight="false" outlineLevel="1" collapsed="false">
      <c r="A95" s="204"/>
      <c r="B95" s="205"/>
      <c r="C95" s="206" t="s">
        <v>216</v>
      </c>
      <c r="D95" s="207"/>
      <c r="E95" s="208" t="n">
        <v>2</v>
      </c>
      <c r="F95" s="202"/>
      <c r="G95" s="202"/>
      <c r="H95" s="202"/>
      <c r="I95" s="202"/>
      <c r="J95" s="202"/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3"/>
      <c r="Z95" s="203"/>
      <c r="AA95" s="203"/>
      <c r="AB95" s="203"/>
      <c r="AC95" s="203"/>
      <c r="AD95" s="203"/>
      <c r="AE95" s="203"/>
      <c r="AF95" s="203"/>
      <c r="AG95" s="203" t="s">
        <v>116</v>
      </c>
      <c r="AH95" s="203" t="n">
        <v>0</v>
      </c>
      <c r="AI95" s="203"/>
      <c r="AJ95" s="203"/>
      <c r="AK95" s="203"/>
      <c r="AL95" s="203"/>
      <c r="AM95" s="203"/>
      <c r="AN95" s="203"/>
      <c r="AO95" s="203"/>
      <c r="AP95" s="203"/>
      <c r="AQ95" s="203"/>
      <c r="AR95" s="203"/>
      <c r="AS95" s="203"/>
      <c r="AT95" s="203"/>
      <c r="AU95" s="203"/>
      <c r="AV95" s="203"/>
      <c r="AW95" s="203"/>
      <c r="AX95" s="203"/>
      <c r="AY95" s="203"/>
      <c r="AZ95" s="203"/>
      <c r="BA95" s="203"/>
      <c r="BB95" s="203"/>
      <c r="BC95" s="203"/>
      <c r="BD95" s="203"/>
      <c r="BE95" s="203"/>
      <c r="BF95" s="203"/>
      <c r="BG95" s="203"/>
      <c r="BH95" s="203"/>
    </row>
    <row r="96" customFormat="false" ht="12.75" hidden="false" customHeight="false" outlineLevel="1" collapsed="false">
      <c r="A96" s="194" t="n">
        <v>35</v>
      </c>
      <c r="B96" s="195" t="s">
        <v>231</v>
      </c>
      <c r="C96" s="196" t="s">
        <v>232</v>
      </c>
      <c r="D96" s="197" t="s">
        <v>130</v>
      </c>
      <c r="E96" s="198" t="n">
        <v>3</v>
      </c>
      <c r="F96" s="199"/>
      <c r="G96" s="200" t="n">
        <f aca="false">ROUND(E96*F96,2)</f>
        <v>0</v>
      </c>
      <c r="H96" s="201"/>
      <c r="I96" s="202" t="n">
        <f aca="false">ROUND(E96*H96,2)</f>
        <v>0</v>
      </c>
      <c r="J96" s="201"/>
      <c r="K96" s="202" t="n">
        <f aca="false">ROUND(E96*J96,2)</f>
        <v>0</v>
      </c>
      <c r="L96" s="202" t="n">
        <v>21</v>
      </c>
      <c r="M96" s="202" t="n">
        <f aca="false">G96*(1+L96/100)</f>
        <v>0</v>
      </c>
      <c r="N96" s="202" t="n">
        <v>0</v>
      </c>
      <c r="O96" s="202" t="n">
        <f aca="false">ROUND(E96*N96,2)</f>
        <v>0</v>
      </c>
      <c r="P96" s="202" t="n">
        <v>0</v>
      </c>
      <c r="Q96" s="202" t="n">
        <f aca="false">ROUND(E96*P96,2)</f>
        <v>0</v>
      </c>
      <c r="R96" s="202"/>
      <c r="S96" s="202" t="s">
        <v>112</v>
      </c>
      <c r="T96" s="202" t="s">
        <v>112</v>
      </c>
      <c r="U96" s="202" t="n">
        <v>0.7</v>
      </c>
      <c r="V96" s="202" t="n">
        <f aca="false">ROUND(E96*U96,2)</f>
        <v>2.1</v>
      </c>
      <c r="W96" s="202"/>
      <c r="X96" s="202" t="s">
        <v>113</v>
      </c>
      <c r="Y96" s="203"/>
      <c r="Z96" s="203"/>
      <c r="AA96" s="203"/>
      <c r="AB96" s="203"/>
      <c r="AC96" s="203"/>
      <c r="AD96" s="203"/>
      <c r="AE96" s="203"/>
      <c r="AF96" s="203"/>
      <c r="AG96" s="203" t="s">
        <v>114</v>
      </c>
      <c r="AH96" s="203"/>
      <c r="AI96" s="203"/>
      <c r="AJ96" s="203"/>
      <c r="AK96" s="203"/>
      <c r="AL96" s="203"/>
      <c r="AM96" s="203"/>
      <c r="AN96" s="203"/>
      <c r="AO96" s="203"/>
      <c r="AP96" s="203"/>
      <c r="AQ96" s="203"/>
      <c r="AR96" s="203"/>
      <c r="AS96" s="203"/>
      <c r="AT96" s="203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203"/>
      <c r="BF96" s="203"/>
      <c r="BG96" s="203"/>
      <c r="BH96" s="203"/>
    </row>
    <row r="97" customFormat="false" ht="12.75" hidden="false" customHeight="false" outlineLevel="1" collapsed="false">
      <c r="A97" s="204"/>
      <c r="B97" s="205"/>
      <c r="C97" s="206" t="s">
        <v>227</v>
      </c>
      <c r="D97" s="207"/>
      <c r="E97" s="208" t="n">
        <v>3</v>
      </c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3"/>
      <c r="Z97" s="203"/>
      <c r="AA97" s="203"/>
      <c r="AB97" s="203"/>
      <c r="AC97" s="203"/>
      <c r="AD97" s="203"/>
      <c r="AE97" s="203"/>
      <c r="AF97" s="203"/>
      <c r="AG97" s="203" t="s">
        <v>116</v>
      </c>
      <c r="AH97" s="203" t="n">
        <v>5</v>
      </c>
      <c r="AI97" s="203"/>
      <c r="AJ97" s="203"/>
      <c r="AK97" s="203"/>
      <c r="AL97" s="203"/>
      <c r="AM97" s="203"/>
      <c r="AN97" s="203"/>
      <c r="AO97" s="203"/>
      <c r="AP97" s="203"/>
      <c r="AQ97" s="203"/>
      <c r="AR97" s="203"/>
      <c r="AS97" s="203"/>
      <c r="AT97" s="203"/>
      <c r="AU97" s="203"/>
      <c r="AV97" s="203"/>
      <c r="AW97" s="203"/>
      <c r="AX97" s="203"/>
      <c r="AY97" s="203"/>
      <c r="AZ97" s="203"/>
      <c r="BA97" s="203"/>
      <c r="BB97" s="203"/>
      <c r="BC97" s="203"/>
      <c r="BD97" s="203"/>
      <c r="BE97" s="203"/>
      <c r="BF97" s="203"/>
      <c r="BG97" s="203"/>
      <c r="BH97" s="203"/>
    </row>
    <row r="98" customFormat="false" ht="12.75" hidden="false" customHeight="false" outlineLevel="1" collapsed="false">
      <c r="A98" s="194" t="n">
        <v>36</v>
      </c>
      <c r="B98" s="195" t="s">
        <v>233</v>
      </c>
      <c r="C98" s="196" t="s">
        <v>234</v>
      </c>
      <c r="D98" s="197" t="s">
        <v>130</v>
      </c>
      <c r="E98" s="198" t="n">
        <v>3.3</v>
      </c>
      <c r="F98" s="199"/>
      <c r="G98" s="200" t="n">
        <f aca="false">ROUND(E98*F98,2)</f>
        <v>0</v>
      </c>
      <c r="H98" s="201"/>
      <c r="I98" s="202" t="n">
        <f aca="false">ROUND(E98*H98,2)</f>
        <v>0</v>
      </c>
      <c r="J98" s="201"/>
      <c r="K98" s="202" t="n">
        <f aca="false">ROUND(E98*J98,2)</f>
        <v>0</v>
      </c>
      <c r="L98" s="202" t="n">
        <v>21</v>
      </c>
      <c r="M98" s="202" t="n">
        <f aca="false">G98*(1+L98/100)</f>
        <v>0</v>
      </c>
      <c r="N98" s="202" t="n">
        <v>0.015</v>
      </c>
      <c r="O98" s="202" t="n">
        <f aca="false">ROUND(E98*N98,2)</f>
        <v>0.05</v>
      </c>
      <c r="P98" s="202" t="n">
        <v>0</v>
      </c>
      <c r="Q98" s="202" t="n">
        <f aca="false">ROUND(E98*P98,2)</f>
        <v>0</v>
      </c>
      <c r="R98" s="202"/>
      <c r="S98" s="202" t="s">
        <v>137</v>
      </c>
      <c r="T98" s="202" t="s">
        <v>138</v>
      </c>
      <c r="U98" s="202" t="n">
        <v>0</v>
      </c>
      <c r="V98" s="202" t="n">
        <f aca="false">ROUND(E98*U98,2)</f>
        <v>0</v>
      </c>
      <c r="W98" s="202"/>
      <c r="X98" s="202" t="s">
        <v>235</v>
      </c>
      <c r="Y98" s="203"/>
      <c r="Z98" s="203"/>
      <c r="AA98" s="203"/>
      <c r="AB98" s="203"/>
      <c r="AC98" s="203"/>
      <c r="AD98" s="203"/>
      <c r="AE98" s="203"/>
      <c r="AF98" s="203"/>
      <c r="AG98" s="203" t="s">
        <v>236</v>
      </c>
      <c r="AH98" s="203"/>
      <c r="AI98" s="203"/>
      <c r="AJ98" s="203"/>
      <c r="AK98" s="203"/>
      <c r="AL98" s="203"/>
      <c r="AM98" s="203"/>
      <c r="AN98" s="203"/>
      <c r="AO98" s="203"/>
      <c r="AP98" s="203"/>
      <c r="AQ98" s="203"/>
      <c r="AR98" s="203"/>
      <c r="AS98" s="203"/>
      <c r="AT98" s="203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203"/>
      <c r="BF98" s="203"/>
      <c r="BG98" s="203"/>
      <c r="BH98" s="203"/>
    </row>
    <row r="99" customFormat="false" ht="12.75" hidden="false" customHeight="false" outlineLevel="1" collapsed="false">
      <c r="A99" s="204"/>
      <c r="B99" s="205"/>
      <c r="C99" s="206" t="s">
        <v>227</v>
      </c>
      <c r="D99" s="207"/>
      <c r="E99" s="208" t="n">
        <v>3</v>
      </c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3"/>
      <c r="Z99" s="203"/>
      <c r="AA99" s="203"/>
      <c r="AB99" s="203"/>
      <c r="AC99" s="203"/>
      <c r="AD99" s="203"/>
      <c r="AE99" s="203"/>
      <c r="AF99" s="203"/>
      <c r="AG99" s="203" t="s">
        <v>116</v>
      </c>
      <c r="AH99" s="203" t="n">
        <v>5</v>
      </c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203"/>
      <c r="BF99" s="203"/>
      <c r="BG99" s="203"/>
      <c r="BH99" s="203"/>
    </row>
    <row r="100" customFormat="false" ht="12.75" hidden="false" customHeight="false" outlineLevel="1" collapsed="false">
      <c r="A100" s="204"/>
      <c r="B100" s="205"/>
      <c r="C100" s="217" t="s">
        <v>237</v>
      </c>
      <c r="D100" s="218"/>
      <c r="E100" s="219" t="n">
        <v>0.3</v>
      </c>
      <c r="F100" s="202"/>
      <c r="G100" s="202"/>
      <c r="H100" s="202"/>
      <c r="I100" s="202"/>
      <c r="J100" s="202"/>
      <c r="K100" s="202"/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3"/>
      <c r="Z100" s="203"/>
      <c r="AA100" s="203"/>
      <c r="AB100" s="203"/>
      <c r="AC100" s="203"/>
      <c r="AD100" s="203"/>
      <c r="AE100" s="203"/>
      <c r="AF100" s="203"/>
      <c r="AG100" s="203" t="s">
        <v>116</v>
      </c>
      <c r="AH100" s="203" t="n">
        <v>4</v>
      </c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203"/>
      <c r="BF100" s="203"/>
      <c r="BG100" s="203"/>
      <c r="BH100" s="203"/>
    </row>
    <row r="101" customFormat="false" ht="12.75" hidden="false" customHeight="false" outlineLevel="1" collapsed="false">
      <c r="A101" s="210" t="n">
        <v>37</v>
      </c>
      <c r="B101" s="211" t="s">
        <v>238</v>
      </c>
      <c r="C101" s="212" t="s">
        <v>239</v>
      </c>
      <c r="D101" s="213" t="s">
        <v>126</v>
      </c>
      <c r="E101" s="214" t="n">
        <v>0.06009</v>
      </c>
      <c r="F101" s="215"/>
      <c r="G101" s="216" t="n">
        <f aca="false">ROUND(E101*F101,2)</f>
        <v>0</v>
      </c>
      <c r="H101" s="201"/>
      <c r="I101" s="202" t="n">
        <f aca="false">ROUND(E101*H101,2)</f>
        <v>0</v>
      </c>
      <c r="J101" s="201"/>
      <c r="K101" s="202" t="n">
        <f aca="false">ROUND(E101*J101,2)</f>
        <v>0</v>
      </c>
      <c r="L101" s="202" t="n">
        <v>21</v>
      </c>
      <c r="M101" s="202" t="n">
        <f aca="false">G101*(1+L101/100)</f>
        <v>0</v>
      </c>
      <c r="N101" s="202" t="n">
        <v>0</v>
      </c>
      <c r="O101" s="202" t="n">
        <f aca="false">ROUND(E101*N101,2)</f>
        <v>0</v>
      </c>
      <c r="P101" s="202" t="n">
        <v>0</v>
      </c>
      <c r="Q101" s="202" t="n">
        <f aca="false">ROUND(E101*P101,2)</f>
        <v>0</v>
      </c>
      <c r="R101" s="202"/>
      <c r="S101" s="202" t="s">
        <v>112</v>
      </c>
      <c r="T101" s="202" t="s">
        <v>112</v>
      </c>
      <c r="U101" s="202" t="n">
        <v>1.598</v>
      </c>
      <c r="V101" s="202" t="n">
        <f aca="false">ROUND(E101*U101,2)</f>
        <v>0.1</v>
      </c>
      <c r="W101" s="202"/>
      <c r="X101" s="202" t="s">
        <v>219</v>
      </c>
      <c r="Y101" s="203"/>
      <c r="Z101" s="203"/>
      <c r="AA101" s="203"/>
      <c r="AB101" s="203"/>
      <c r="AC101" s="203"/>
      <c r="AD101" s="203"/>
      <c r="AE101" s="203"/>
      <c r="AF101" s="203"/>
      <c r="AG101" s="203" t="s">
        <v>220</v>
      </c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203"/>
      <c r="BF101" s="203"/>
      <c r="BG101" s="203"/>
      <c r="BH101" s="203"/>
    </row>
    <row r="102" customFormat="false" ht="12.75" hidden="false" customHeight="false" outlineLevel="0" collapsed="false">
      <c r="A102" s="186" t="s">
        <v>107</v>
      </c>
      <c r="B102" s="187" t="s">
        <v>69</v>
      </c>
      <c r="C102" s="188" t="s">
        <v>70</v>
      </c>
      <c r="D102" s="189"/>
      <c r="E102" s="190"/>
      <c r="F102" s="191"/>
      <c r="G102" s="192" t="n">
        <f aca="false">SUMIF(AG103:AG112,"&lt;&gt;NOR",G103:G112)</f>
        <v>0</v>
      </c>
      <c r="H102" s="193"/>
      <c r="I102" s="193" t="n">
        <f aca="false">SUM(I103:I112)</f>
        <v>0</v>
      </c>
      <c r="J102" s="193"/>
      <c r="K102" s="193" t="n">
        <f aca="false">SUM(K103:K112)</f>
        <v>0</v>
      </c>
      <c r="L102" s="193"/>
      <c r="M102" s="193" t="n">
        <f aca="false">SUM(M103:M112)</f>
        <v>0</v>
      </c>
      <c r="N102" s="193"/>
      <c r="O102" s="193" t="n">
        <f aca="false">SUM(O103:O112)</f>
        <v>0.59</v>
      </c>
      <c r="P102" s="193"/>
      <c r="Q102" s="193" t="n">
        <f aca="false">SUM(Q103:Q112)</f>
        <v>0</v>
      </c>
      <c r="R102" s="193"/>
      <c r="S102" s="193"/>
      <c r="T102" s="193"/>
      <c r="U102" s="193"/>
      <c r="V102" s="193" t="n">
        <f aca="false">SUM(V103:V112)</f>
        <v>354.78</v>
      </c>
      <c r="W102" s="193"/>
      <c r="X102" s="193"/>
      <c r="AG102" s="0" t="s">
        <v>108</v>
      </c>
    </row>
    <row r="103" customFormat="false" ht="12.75" hidden="false" customHeight="false" outlineLevel="1" collapsed="false">
      <c r="A103" s="194" t="n">
        <v>38</v>
      </c>
      <c r="B103" s="195" t="s">
        <v>240</v>
      </c>
      <c r="C103" s="196" t="s">
        <v>241</v>
      </c>
      <c r="D103" s="197" t="s">
        <v>130</v>
      </c>
      <c r="E103" s="198" t="n">
        <v>2541.31</v>
      </c>
      <c r="F103" s="199"/>
      <c r="G103" s="200" t="n">
        <f aca="false">ROUND(E103*F103,2)</f>
        <v>0</v>
      </c>
      <c r="H103" s="201"/>
      <c r="I103" s="202" t="n">
        <f aca="false">ROUND(E103*H103,2)</f>
        <v>0</v>
      </c>
      <c r="J103" s="201"/>
      <c r="K103" s="202" t="n">
        <f aca="false">ROUND(E103*J103,2)</f>
        <v>0</v>
      </c>
      <c r="L103" s="202" t="n">
        <v>21</v>
      </c>
      <c r="M103" s="202" t="n">
        <f aca="false">G103*(1+L103/100)</f>
        <v>0</v>
      </c>
      <c r="N103" s="202" t="n">
        <v>0.0002</v>
      </c>
      <c r="O103" s="202" t="n">
        <f aca="false">ROUND(E103*N103,2)</f>
        <v>0.51</v>
      </c>
      <c r="P103" s="202" t="n">
        <v>0</v>
      </c>
      <c r="Q103" s="202" t="n">
        <f aca="false">ROUND(E103*P103,2)</f>
        <v>0</v>
      </c>
      <c r="R103" s="202"/>
      <c r="S103" s="202" t="s">
        <v>112</v>
      </c>
      <c r="T103" s="202" t="s">
        <v>112</v>
      </c>
      <c r="U103" s="202" t="n">
        <v>0.11</v>
      </c>
      <c r="V103" s="202" t="n">
        <f aca="false">ROUND(E103*U103,2)</f>
        <v>279.54</v>
      </c>
      <c r="W103" s="202"/>
      <c r="X103" s="202" t="s">
        <v>113</v>
      </c>
      <c r="Y103" s="203"/>
      <c r="Z103" s="203"/>
      <c r="AA103" s="203"/>
      <c r="AB103" s="203"/>
      <c r="AC103" s="203"/>
      <c r="AD103" s="203"/>
      <c r="AE103" s="203"/>
      <c r="AF103" s="203"/>
      <c r="AG103" s="203" t="s">
        <v>114</v>
      </c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3"/>
      <c r="AZ103" s="203"/>
      <c r="BA103" s="203"/>
      <c r="BB103" s="203"/>
      <c r="BC103" s="203"/>
      <c r="BD103" s="203"/>
      <c r="BE103" s="203"/>
      <c r="BF103" s="203"/>
      <c r="BG103" s="203"/>
      <c r="BH103" s="203"/>
    </row>
    <row r="104" customFormat="false" ht="33.75" hidden="false" customHeight="false" outlineLevel="1" collapsed="false">
      <c r="A104" s="204"/>
      <c r="B104" s="205"/>
      <c r="C104" s="206" t="s">
        <v>242</v>
      </c>
      <c r="D104" s="207"/>
      <c r="E104" s="208" t="n">
        <v>497.4</v>
      </c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3"/>
      <c r="Z104" s="203"/>
      <c r="AA104" s="203"/>
      <c r="AB104" s="203"/>
      <c r="AC104" s="203"/>
      <c r="AD104" s="203"/>
      <c r="AE104" s="203"/>
      <c r="AF104" s="203"/>
      <c r="AG104" s="203" t="s">
        <v>116</v>
      </c>
      <c r="AH104" s="203" t="n">
        <v>0</v>
      </c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</row>
    <row r="105" customFormat="false" ht="22.5" hidden="false" customHeight="false" outlineLevel="1" collapsed="false">
      <c r="A105" s="204"/>
      <c r="B105" s="205"/>
      <c r="C105" s="206" t="s">
        <v>175</v>
      </c>
      <c r="D105" s="207"/>
      <c r="E105" s="208" t="n">
        <v>398.4</v>
      </c>
      <c r="F105" s="202"/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3"/>
      <c r="Z105" s="203"/>
      <c r="AA105" s="203"/>
      <c r="AB105" s="203"/>
      <c r="AC105" s="203"/>
      <c r="AD105" s="203"/>
      <c r="AE105" s="203"/>
      <c r="AF105" s="203"/>
      <c r="AG105" s="203" t="s">
        <v>116</v>
      </c>
      <c r="AH105" s="203" t="n">
        <v>0</v>
      </c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3"/>
      <c r="AZ105" s="203"/>
      <c r="BA105" s="203"/>
      <c r="BB105" s="203"/>
      <c r="BC105" s="203"/>
      <c r="BD105" s="203"/>
      <c r="BE105" s="203"/>
      <c r="BF105" s="203"/>
      <c r="BG105" s="203"/>
      <c r="BH105" s="203"/>
    </row>
    <row r="106" customFormat="false" ht="12.75" hidden="false" customHeight="false" outlineLevel="1" collapsed="false">
      <c r="A106" s="204"/>
      <c r="B106" s="205"/>
      <c r="C106" s="206" t="s">
        <v>243</v>
      </c>
      <c r="D106" s="207"/>
      <c r="E106" s="208" t="n">
        <v>27</v>
      </c>
      <c r="F106" s="202"/>
      <c r="G106" s="202"/>
      <c r="H106" s="202"/>
      <c r="I106" s="202"/>
      <c r="J106" s="202"/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3"/>
      <c r="Z106" s="203"/>
      <c r="AA106" s="203"/>
      <c r="AB106" s="203"/>
      <c r="AC106" s="203"/>
      <c r="AD106" s="203"/>
      <c r="AE106" s="203"/>
      <c r="AF106" s="203"/>
      <c r="AG106" s="203" t="s">
        <v>116</v>
      </c>
      <c r="AH106" s="203" t="n">
        <v>0</v>
      </c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203"/>
      <c r="BF106" s="203"/>
      <c r="BG106" s="203"/>
      <c r="BH106" s="203"/>
    </row>
    <row r="107" customFormat="false" ht="12.75" hidden="false" customHeight="false" outlineLevel="1" collapsed="false">
      <c r="A107" s="204"/>
      <c r="B107" s="205"/>
      <c r="C107" s="206" t="s">
        <v>244</v>
      </c>
      <c r="D107" s="207"/>
      <c r="E107" s="208" t="n">
        <v>343.08</v>
      </c>
      <c r="F107" s="202"/>
      <c r="G107" s="202"/>
      <c r="H107" s="202"/>
      <c r="I107" s="202"/>
      <c r="J107" s="202"/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X107" s="202"/>
      <c r="Y107" s="203"/>
      <c r="Z107" s="203"/>
      <c r="AA107" s="203"/>
      <c r="AB107" s="203"/>
      <c r="AC107" s="203"/>
      <c r="AD107" s="203"/>
      <c r="AE107" s="203"/>
      <c r="AF107" s="203"/>
      <c r="AG107" s="203" t="s">
        <v>116</v>
      </c>
      <c r="AH107" s="203" t="n">
        <v>0</v>
      </c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/>
      <c r="BE107" s="203"/>
      <c r="BF107" s="203"/>
      <c r="BG107" s="203"/>
      <c r="BH107" s="203"/>
    </row>
    <row r="108" customFormat="false" ht="33.75" hidden="false" customHeight="false" outlineLevel="1" collapsed="false">
      <c r="A108" s="204"/>
      <c r="B108" s="205"/>
      <c r="C108" s="206" t="s">
        <v>245</v>
      </c>
      <c r="D108" s="207"/>
      <c r="E108" s="208" t="n">
        <v>1136.085</v>
      </c>
      <c r="F108" s="202"/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X108" s="202"/>
      <c r="Y108" s="203"/>
      <c r="Z108" s="203"/>
      <c r="AA108" s="203"/>
      <c r="AB108" s="203"/>
      <c r="AC108" s="203"/>
      <c r="AD108" s="203"/>
      <c r="AE108" s="203"/>
      <c r="AF108" s="203"/>
      <c r="AG108" s="203" t="s">
        <v>116</v>
      </c>
      <c r="AH108" s="203" t="n">
        <v>0</v>
      </c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203"/>
      <c r="BF108" s="203"/>
      <c r="BG108" s="203"/>
      <c r="BH108" s="203"/>
    </row>
    <row r="109" customFormat="false" ht="12.75" hidden="false" customHeight="false" outlineLevel="1" collapsed="false">
      <c r="A109" s="204"/>
      <c r="B109" s="205"/>
      <c r="C109" s="206" t="s">
        <v>246</v>
      </c>
      <c r="D109" s="207"/>
      <c r="E109" s="208" t="n">
        <v>63.945</v>
      </c>
      <c r="F109" s="202"/>
      <c r="G109" s="202"/>
      <c r="H109" s="202"/>
      <c r="I109" s="202"/>
      <c r="J109" s="202"/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202"/>
      <c r="X109" s="202"/>
      <c r="Y109" s="203"/>
      <c r="Z109" s="203"/>
      <c r="AA109" s="203"/>
      <c r="AB109" s="203"/>
      <c r="AC109" s="203"/>
      <c r="AD109" s="203"/>
      <c r="AE109" s="203"/>
      <c r="AF109" s="203"/>
      <c r="AG109" s="203" t="s">
        <v>116</v>
      </c>
      <c r="AH109" s="203" t="n">
        <v>0</v>
      </c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3"/>
      <c r="AZ109" s="203"/>
      <c r="BA109" s="203"/>
      <c r="BB109" s="203"/>
      <c r="BC109" s="203"/>
      <c r="BD109" s="203"/>
      <c r="BE109" s="203"/>
      <c r="BF109" s="203"/>
      <c r="BG109" s="203"/>
      <c r="BH109" s="203"/>
    </row>
    <row r="110" customFormat="false" ht="33.75" hidden="false" customHeight="false" outlineLevel="1" collapsed="false">
      <c r="A110" s="204"/>
      <c r="B110" s="205"/>
      <c r="C110" s="206" t="s">
        <v>247</v>
      </c>
      <c r="D110" s="207"/>
      <c r="E110" s="208" t="n">
        <v>75.4</v>
      </c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3"/>
      <c r="Z110" s="203"/>
      <c r="AA110" s="203"/>
      <c r="AB110" s="203"/>
      <c r="AC110" s="203"/>
      <c r="AD110" s="203"/>
      <c r="AE110" s="203"/>
      <c r="AF110" s="203"/>
      <c r="AG110" s="203" t="s">
        <v>116</v>
      </c>
      <c r="AH110" s="203" t="n">
        <v>0</v>
      </c>
      <c r="AI110" s="203"/>
      <c r="AJ110" s="203"/>
      <c r="AK110" s="203"/>
      <c r="AL110" s="203"/>
      <c r="AM110" s="203"/>
      <c r="AN110" s="203"/>
      <c r="AO110" s="203"/>
      <c r="AP110" s="203"/>
      <c r="AQ110" s="203"/>
      <c r="AR110" s="203"/>
      <c r="AS110" s="203"/>
      <c r="AT110" s="203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203"/>
      <c r="BF110" s="203"/>
      <c r="BG110" s="203"/>
      <c r="BH110" s="203"/>
    </row>
    <row r="111" customFormat="false" ht="12.75" hidden="false" customHeight="false" outlineLevel="1" collapsed="false">
      <c r="A111" s="194" t="n">
        <v>39</v>
      </c>
      <c r="B111" s="195" t="s">
        <v>248</v>
      </c>
      <c r="C111" s="196" t="s">
        <v>249</v>
      </c>
      <c r="D111" s="197" t="s">
        <v>130</v>
      </c>
      <c r="E111" s="198" t="n">
        <v>397.445</v>
      </c>
      <c r="F111" s="199"/>
      <c r="G111" s="200" t="n">
        <f aca="false">ROUND(E111*F111,2)</f>
        <v>0</v>
      </c>
      <c r="H111" s="201"/>
      <c r="I111" s="202" t="n">
        <f aca="false">ROUND(E111*H111,2)</f>
        <v>0</v>
      </c>
      <c r="J111" s="201"/>
      <c r="K111" s="202" t="n">
        <f aca="false">ROUND(E111*J111,2)</f>
        <v>0</v>
      </c>
      <c r="L111" s="202" t="n">
        <v>21</v>
      </c>
      <c r="M111" s="202" t="n">
        <f aca="false">G111*(1+L111/100)</f>
        <v>0</v>
      </c>
      <c r="N111" s="202" t="n">
        <v>0.0002</v>
      </c>
      <c r="O111" s="202" t="n">
        <f aca="false">ROUND(E111*N111,2)</f>
        <v>0.08</v>
      </c>
      <c r="P111" s="202" t="n">
        <v>0</v>
      </c>
      <c r="Q111" s="202" t="n">
        <f aca="false">ROUND(E111*P111,2)</f>
        <v>0</v>
      </c>
      <c r="R111" s="202"/>
      <c r="S111" s="202" t="s">
        <v>112</v>
      </c>
      <c r="T111" s="202" t="s">
        <v>112</v>
      </c>
      <c r="U111" s="202" t="n">
        <v>0.18932</v>
      </c>
      <c r="V111" s="202" t="n">
        <f aca="false">ROUND(E111*U111,2)</f>
        <v>75.24</v>
      </c>
      <c r="W111" s="202"/>
      <c r="X111" s="202" t="s">
        <v>113</v>
      </c>
      <c r="Y111" s="203"/>
      <c r="Z111" s="203"/>
      <c r="AA111" s="203"/>
      <c r="AB111" s="203"/>
      <c r="AC111" s="203"/>
      <c r="AD111" s="203"/>
      <c r="AE111" s="203"/>
      <c r="AF111" s="203"/>
      <c r="AG111" s="203" t="s">
        <v>114</v>
      </c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  <c r="AT111" s="203"/>
      <c r="AU111" s="203"/>
      <c r="AV111" s="203"/>
      <c r="AW111" s="203"/>
      <c r="AX111" s="203"/>
      <c r="AY111" s="203"/>
      <c r="AZ111" s="203"/>
      <c r="BA111" s="203"/>
      <c r="BB111" s="203"/>
      <c r="BC111" s="203"/>
      <c r="BD111" s="203"/>
      <c r="BE111" s="203"/>
      <c r="BF111" s="203"/>
      <c r="BG111" s="203"/>
      <c r="BH111" s="203"/>
    </row>
    <row r="112" customFormat="false" ht="22.5" hidden="false" customHeight="false" outlineLevel="1" collapsed="false">
      <c r="A112" s="204"/>
      <c r="B112" s="205"/>
      <c r="C112" s="206" t="s">
        <v>250</v>
      </c>
      <c r="D112" s="207"/>
      <c r="E112" s="208" t="n">
        <v>397.445</v>
      </c>
      <c r="F112" s="202"/>
      <c r="G112" s="202"/>
      <c r="H112" s="202"/>
      <c r="I112" s="202"/>
      <c r="J112" s="202"/>
      <c r="K112" s="202"/>
      <c r="L112" s="202"/>
      <c r="M112" s="202"/>
      <c r="N112" s="202"/>
      <c r="O112" s="202"/>
      <c r="P112" s="202"/>
      <c r="Q112" s="202"/>
      <c r="R112" s="202"/>
      <c r="S112" s="202"/>
      <c r="T112" s="202"/>
      <c r="U112" s="202"/>
      <c r="V112" s="202"/>
      <c r="W112" s="202"/>
      <c r="X112" s="202"/>
      <c r="Y112" s="203"/>
      <c r="Z112" s="203"/>
      <c r="AA112" s="203"/>
      <c r="AB112" s="203"/>
      <c r="AC112" s="203"/>
      <c r="AD112" s="203"/>
      <c r="AE112" s="203"/>
      <c r="AF112" s="203"/>
      <c r="AG112" s="203" t="s">
        <v>116</v>
      </c>
      <c r="AH112" s="203" t="n">
        <v>0</v>
      </c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  <c r="AT112" s="203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203"/>
      <c r="BF112" s="203"/>
      <c r="BG112" s="203"/>
      <c r="BH112" s="203"/>
    </row>
    <row r="113" customFormat="false" ht="12.75" hidden="false" customHeight="false" outlineLevel="0" collapsed="false">
      <c r="A113" s="186" t="s">
        <v>107</v>
      </c>
      <c r="B113" s="187" t="s">
        <v>71</v>
      </c>
      <c r="C113" s="188" t="s">
        <v>72</v>
      </c>
      <c r="D113" s="189"/>
      <c r="E113" s="190"/>
      <c r="F113" s="191"/>
      <c r="G113" s="192" t="n">
        <f aca="false">SUMIF(AG114:AG117,"&lt;&gt;NOR",G114:G117)</f>
        <v>0</v>
      </c>
      <c r="H113" s="193"/>
      <c r="I113" s="193" t="n">
        <f aca="false">SUM(I114:I117)</f>
        <v>0</v>
      </c>
      <c r="J113" s="193"/>
      <c r="K113" s="193" t="n">
        <f aca="false">SUM(K114:K117)</f>
        <v>0</v>
      </c>
      <c r="L113" s="193"/>
      <c r="M113" s="193" t="n">
        <f aca="false">SUM(M114:M117)</f>
        <v>0</v>
      </c>
      <c r="N113" s="193"/>
      <c r="O113" s="193" t="n">
        <f aca="false">SUM(O114:O117)</f>
        <v>0</v>
      </c>
      <c r="P113" s="193"/>
      <c r="Q113" s="193" t="n">
        <f aca="false">SUM(Q114:Q117)</f>
        <v>0</v>
      </c>
      <c r="R113" s="193"/>
      <c r="S113" s="193"/>
      <c r="T113" s="193"/>
      <c r="U113" s="193"/>
      <c r="V113" s="193" t="n">
        <f aca="false">SUM(V114:V117)</f>
        <v>225.18</v>
      </c>
      <c r="W113" s="193"/>
      <c r="X113" s="193"/>
      <c r="AG113" s="0" t="s">
        <v>108</v>
      </c>
    </row>
    <row r="114" customFormat="false" ht="12.75" hidden="false" customHeight="false" outlineLevel="1" collapsed="false">
      <c r="A114" s="210" t="n">
        <v>40</v>
      </c>
      <c r="B114" s="211" t="s">
        <v>251</v>
      </c>
      <c r="C114" s="212" t="s">
        <v>252</v>
      </c>
      <c r="D114" s="213" t="s">
        <v>111</v>
      </c>
      <c r="E114" s="214" t="n">
        <v>3</v>
      </c>
      <c r="F114" s="215"/>
      <c r="G114" s="216" t="n">
        <f aca="false">ROUND(E114*F114,2)</f>
        <v>0</v>
      </c>
      <c r="H114" s="201"/>
      <c r="I114" s="202" t="n">
        <f aca="false">ROUND(E114*H114,2)</f>
        <v>0</v>
      </c>
      <c r="J114" s="201"/>
      <c r="K114" s="202" t="n">
        <f aca="false">ROUND(E114*J114,2)</f>
        <v>0</v>
      </c>
      <c r="L114" s="202" t="n">
        <v>21</v>
      </c>
      <c r="M114" s="202" t="n">
        <f aca="false">G114*(1+L114/100)</f>
        <v>0</v>
      </c>
      <c r="N114" s="202" t="n">
        <v>0</v>
      </c>
      <c r="O114" s="202" t="n">
        <f aca="false">ROUND(E114*N114,2)</f>
        <v>0</v>
      </c>
      <c r="P114" s="202" t="n">
        <v>0</v>
      </c>
      <c r="Q114" s="202" t="n">
        <f aca="false">ROUND(E114*P114,2)</f>
        <v>0</v>
      </c>
      <c r="R114" s="202"/>
      <c r="S114" s="202" t="s">
        <v>137</v>
      </c>
      <c r="T114" s="202" t="s">
        <v>138</v>
      </c>
      <c r="U114" s="202" t="n">
        <v>1</v>
      </c>
      <c r="V114" s="202" t="n">
        <f aca="false">ROUND(E114*U114,2)</f>
        <v>3</v>
      </c>
      <c r="W114" s="202"/>
      <c r="X114" s="202" t="s">
        <v>113</v>
      </c>
      <c r="Y114" s="203"/>
      <c r="Z114" s="203"/>
      <c r="AA114" s="203"/>
      <c r="AB114" s="203"/>
      <c r="AC114" s="203"/>
      <c r="AD114" s="203"/>
      <c r="AE114" s="203"/>
      <c r="AF114" s="203"/>
      <c r="AG114" s="203" t="s">
        <v>114</v>
      </c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  <c r="AT114" s="203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203"/>
      <c r="BF114" s="203"/>
      <c r="BG114" s="203"/>
      <c r="BH114" s="203"/>
    </row>
    <row r="115" customFormat="false" ht="12.75" hidden="false" customHeight="false" outlineLevel="1" collapsed="false">
      <c r="A115" s="194" t="n">
        <v>41</v>
      </c>
      <c r="B115" s="195" t="s">
        <v>253</v>
      </c>
      <c r="C115" s="196" t="s">
        <v>254</v>
      </c>
      <c r="D115" s="197" t="s">
        <v>142</v>
      </c>
      <c r="E115" s="198" t="n">
        <v>3000</v>
      </c>
      <c r="F115" s="199"/>
      <c r="G115" s="200" t="n">
        <f aca="false">ROUND(E115*F115,2)</f>
        <v>0</v>
      </c>
      <c r="H115" s="201"/>
      <c r="I115" s="202" t="n">
        <f aca="false">ROUND(E115*H115,2)</f>
        <v>0</v>
      </c>
      <c r="J115" s="201"/>
      <c r="K115" s="202" t="n">
        <f aca="false">ROUND(E115*J115,2)</f>
        <v>0</v>
      </c>
      <c r="L115" s="202" t="n">
        <v>21</v>
      </c>
      <c r="M115" s="202" t="n">
        <f aca="false">G115*(1+L115/100)</f>
        <v>0</v>
      </c>
      <c r="N115" s="202" t="n">
        <v>0</v>
      </c>
      <c r="O115" s="202" t="n">
        <f aca="false">ROUND(E115*N115,2)</f>
        <v>0</v>
      </c>
      <c r="P115" s="202" t="n">
        <v>0</v>
      </c>
      <c r="Q115" s="202" t="n">
        <f aca="false">ROUND(E115*P115,2)</f>
        <v>0</v>
      </c>
      <c r="R115" s="202"/>
      <c r="S115" s="202" t="s">
        <v>137</v>
      </c>
      <c r="T115" s="202" t="s">
        <v>138</v>
      </c>
      <c r="U115" s="202" t="n">
        <v>0.07406</v>
      </c>
      <c r="V115" s="202" t="n">
        <f aca="false">ROUND(E115*U115,2)</f>
        <v>222.18</v>
      </c>
      <c r="W115" s="202"/>
      <c r="X115" s="202" t="s">
        <v>113</v>
      </c>
      <c r="Y115" s="203"/>
      <c r="Z115" s="203"/>
      <c r="AA115" s="203"/>
      <c r="AB115" s="203"/>
      <c r="AC115" s="203"/>
      <c r="AD115" s="203"/>
      <c r="AE115" s="203"/>
      <c r="AF115" s="203"/>
      <c r="AG115" s="203" t="s">
        <v>114</v>
      </c>
      <c r="AH115" s="203"/>
      <c r="AI115" s="203"/>
      <c r="AJ115" s="203"/>
      <c r="AK115" s="203"/>
      <c r="AL115" s="203"/>
      <c r="AM115" s="203"/>
      <c r="AN115" s="203"/>
      <c r="AO115" s="203"/>
      <c r="AP115" s="203"/>
      <c r="AQ115" s="203"/>
      <c r="AR115" s="203"/>
      <c r="AS115" s="203"/>
      <c r="AT115" s="203"/>
      <c r="AU115" s="203"/>
      <c r="AV115" s="203"/>
      <c r="AW115" s="203"/>
      <c r="AX115" s="203"/>
      <c r="AY115" s="203"/>
      <c r="AZ115" s="203"/>
      <c r="BA115" s="203"/>
      <c r="BB115" s="203"/>
      <c r="BC115" s="203"/>
      <c r="BD115" s="203"/>
      <c r="BE115" s="203"/>
      <c r="BF115" s="203"/>
      <c r="BG115" s="203"/>
      <c r="BH115" s="203"/>
    </row>
    <row r="116" customFormat="false" ht="12.75" hidden="false" customHeight="true" outlineLevel="1" collapsed="false">
      <c r="A116" s="204"/>
      <c r="B116" s="205"/>
      <c r="C116" s="209" t="s">
        <v>255</v>
      </c>
      <c r="D116" s="209"/>
      <c r="E116" s="209"/>
      <c r="F116" s="209"/>
      <c r="G116" s="209"/>
      <c r="H116" s="202"/>
      <c r="I116" s="202"/>
      <c r="J116" s="202"/>
      <c r="K116" s="202"/>
      <c r="L116" s="202"/>
      <c r="M116" s="202"/>
      <c r="N116" s="202"/>
      <c r="O116" s="202"/>
      <c r="P116" s="202"/>
      <c r="Q116" s="202"/>
      <c r="R116" s="202"/>
      <c r="S116" s="202"/>
      <c r="T116" s="202"/>
      <c r="U116" s="202"/>
      <c r="V116" s="202"/>
      <c r="W116" s="202"/>
      <c r="X116" s="202"/>
      <c r="Y116" s="203"/>
      <c r="Z116" s="203"/>
      <c r="AA116" s="203"/>
      <c r="AB116" s="203"/>
      <c r="AC116" s="203"/>
      <c r="AD116" s="203"/>
      <c r="AE116" s="203"/>
      <c r="AF116" s="203"/>
      <c r="AG116" s="203" t="s">
        <v>179</v>
      </c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</row>
    <row r="117" customFormat="false" ht="12.75" hidden="false" customHeight="false" outlineLevel="1" collapsed="false">
      <c r="A117" s="210" t="n">
        <v>42</v>
      </c>
      <c r="B117" s="211" t="s">
        <v>256</v>
      </c>
      <c r="C117" s="212" t="s">
        <v>257</v>
      </c>
      <c r="D117" s="213" t="s">
        <v>258</v>
      </c>
      <c r="E117" s="214" t="n">
        <v>1</v>
      </c>
      <c r="F117" s="215"/>
      <c r="G117" s="216" t="n">
        <f aca="false">ROUND(E117*F117,2)</f>
        <v>0</v>
      </c>
      <c r="H117" s="201"/>
      <c r="I117" s="202" t="n">
        <f aca="false">ROUND(E117*H117,2)</f>
        <v>0</v>
      </c>
      <c r="J117" s="201"/>
      <c r="K117" s="202" t="n">
        <f aca="false">ROUND(E117*J117,2)</f>
        <v>0</v>
      </c>
      <c r="L117" s="202" t="n">
        <v>21</v>
      </c>
      <c r="M117" s="202" t="n">
        <f aca="false">G117*(1+L117/100)</f>
        <v>0</v>
      </c>
      <c r="N117" s="202" t="n">
        <v>0</v>
      </c>
      <c r="O117" s="202" t="n">
        <f aca="false">ROUND(E117*N117,2)</f>
        <v>0</v>
      </c>
      <c r="P117" s="202" t="n">
        <v>0</v>
      </c>
      <c r="Q117" s="202" t="n">
        <f aca="false">ROUND(E117*P117,2)</f>
        <v>0</v>
      </c>
      <c r="R117" s="202"/>
      <c r="S117" s="202" t="s">
        <v>137</v>
      </c>
      <c r="T117" s="202" t="s">
        <v>259</v>
      </c>
      <c r="U117" s="202" t="n">
        <v>0</v>
      </c>
      <c r="V117" s="202" t="n">
        <f aca="false">ROUND(E117*U117,2)</f>
        <v>0</v>
      </c>
      <c r="W117" s="202"/>
      <c r="X117" s="202" t="s">
        <v>113</v>
      </c>
      <c r="Y117" s="203"/>
      <c r="Z117" s="203"/>
      <c r="AA117" s="203"/>
      <c r="AB117" s="203"/>
      <c r="AC117" s="203"/>
      <c r="AD117" s="203"/>
      <c r="AE117" s="203"/>
      <c r="AF117" s="203"/>
      <c r="AG117" s="203" t="s">
        <v>114</v>
      </c>
      <c r="AH117" s="203"/>
      <c r="AI117" s="203"/>
      <c r="AJ117" s="203"/>
      <c r="AK117" s="203"/>
      <c r="AL117" s="203"/>
      <c r="AM117" s="203"/>
      <c r="AN117" s="203"/>
      <c r="AO117" s="203"/>
      <c r="AP117" s="203"/>
      <c r="AQ117" s="203"/>
      <c r="AR117" s="203"/>
      <c r="AS117" s="203"/>
      <c r="AT117" s="203"/>
      <c r="AU117" s="203"/>
      <c r="AV117" s="203"/>
      <c r="AW117" s="203"/>
      <c r="AX117" s="203"/>
      <c r="AY117" s="203"/>
      <c r="AZ117" s="203"/>
      <c r="BA117" s="203"/>
      <c r="BB117" s="203"/>
      <c r="BC117" s="203"/>
      <c r="BD117" s="203"/>
      <c r="BE117" s="203"/>
      <c r="BF117" s="203"/>
      <c r="BG117" s="203"/>
      <c r="BH117" s="203"/>
    </row>
    <row r="118" customFormat="false" ht="12.75" hidden="false" customHeight="false" outlineLevel="0" collapsed="false">
      <c r="A118" s="186" t="s">
        <v>107</v>
      </c>
      <c r="B118" s="187" t="s">
        <v>73</v>
      </c>
      <c r="C118" s="188" t="s">
        <v>74</v>
      </c>
      <c r="D118" s="189"/>
      <c r="E118" s="190"/>
      <c r="F118" s="191"/>
      <c r="G118" s="192" t="n">
        <f aca="false">SUMIF(AG119:AG126,"&lt;&gt;NOR",G119:G126)</f>
        <v>0</v>
      </c>
      <c r="H118" s="193"/>
      <c r="I118" s="193" t="n">
        <f aca="false">SUM(I119:I126)</f>
        <v>0</v>
      </c>
      <c r="J118" s="193"/>
      <c r="K118" s="193" t="n">
        <f aca="false">SUM(K119:K126)</f>
        <v>0</v>
      </c>
      <c r="L118" s="193"/>
      <c r="M118" s="193" t="n">
        <f aca="false">SUM(M119:M126)</f>
        <v>0</v>
      </c>
      <c r="N118" s="193"/>
      <c r="O118" s="193" t="n">
        <f aca="false">SUM(O119:O126)</f>
        <v>0</v>
      </c>
      <c r="P118" s="193"/>
      <c r="Q118" s="193" t="n">
        <f aca="false">SUM(Q119:Q126)</f>
        <v>0</v>
      </c>
      <c r="R118" s="193"/>
      <c r="S118" s="193"/>
      <c r="T118" s="193"/>
      <c r="U118" s="193"/>
      <c r="V118" s="193" t="n">
        <f aca="false">SUM(V119:V126)</f>
        <v>111.58</v>
      </c>
      <c r="W118" s="193"/>
      <c r="X118" s="193"/>
      <c r="AG118" s="0" t="s">
        <v>108</v>
      </c>
    </row>
    <row r="119" customFormat="false" ht="12.75" hidden="false" customHeight="false" outlineLevel="1" collapsed="false">
      <c r="A119" s="210" t="n">
        <v>43</v>
      </c>
      <c r="B119" s="211" t="s">
        <v>260</v>
      </c>
      <c r="C119" s="212" t="s">
        <v>261</v>
      </c>
      <c r="D119" s="213" t="s">
        <v>126</v>
      </c>
      <c r="E119" s="214" t="n">
        <v>0.8</v>
      </c>
      <c r="F119" s="215"/>
      <c r="G119" s="216" t="n">
        <f aca="false">ROUND(E119*F119,2)</f>
        <v>0</v>
      </c>
      <c r="H119" s="201"/>
      <c r="I119" s="202" t="n">
        <f aca="false">ROUND(E119*H119,2)</f>
        <v>0</v>
      </c>
      <c r="J119" s="201"/>
      <c r="K119" s="202" t="n">
        <f aca="false">ROUND(E119*J119,2)</f>
        <v>0</v>
      </c>
      <c r="L119" s="202" t="n">
        <v>21</v>
      </c>
      <c r="M119" s="202" t="n">
        <f aca="false">G119*(1+L119/100)</f>
        <v>0</v>
      </c>
      <c r="N119" s="202" t="n">
        <v>0</v>
      </c>
      <c r="O119" s="202" t="n">
        <f aca="false">ROUND(E119*N119,2)</f>
        <v>0</v>
      </c>
      <c r="P119" s="202" t="n">
        <v>0</v>
      </c>
      <c r="Q119" s="202" t="n">
        <f aca="false">ROUND(E119*P119,2)</f>
        <v>0</v>
      </c>
      <c r="R119" s="202"/>
      <c r="S119" s="202" t="s">
        <v>137</v>
      </c>
      <c r="T119" s="202" t="s">
        <v>138</v>
      </c>
      <c r="U119" s="202" t="n">
        <v>0</v>
      </c>
      <c r="V119" s="202" t="n">
        <f aca="false">ROUND(E119*U119,2)</f>
        <v>0</v>
      </c>
      <c r="W119" s="202"/>
      <c r="X119" s="202" t="s">
        <v>113</v>
      </c>
      <c r="Y119" s="203"/>
      <c r="Z119" s="203"/>
      <c r="AA119" s="203"/>
      <c r="AB119" s="203"/>
      <c r="AC119" s="203"/>
      <c r="AD119" s="203"/>
      <c r="AE119" s="203"/>
      <c r="AF119" s="203"/>
      <c r="AG119" s="203" t="s">
        <v>114</v>
      </c>
      <c r="AH119" s="203"/>
      <c r="AI119" s="203"/>
      <c r="AJ119" s="203"/>
      <c r="AK119" s="203"/>
      <c r="AL119" s="203"/>
      <c r="AM119" s="203"/>
      <c r="AN119" s="203"/>
      <c r="AO119" s="203"/>
      <c r="AP119" s="203"/>
      <c r="AQ119" s="203"/>
      <c r="AR119" s="203"/>
      <c r="AS119" s="203"/>
      <c r="AT119" s="203"/>
      <c r="AU119" s="203"/>
      <c r="AV119" s="203"/>
      <c r="AW119" s="203"/>
      <c r="AX119" s="203"/>
      <c r="AY119" s="203"/>
      <c r="AZ119" s="203"/>
      <c r="BA119" s="203"/>
      <c r="BB119" s="203"/>
      <c r="BC119" s="203"/>
      <c r="BD119" s="203"/>
      <c r="BE119" s="203"/>
      <c r="BF119" s="203"/>
      <c r="BG119" s="203"/>
      <c r="BH119" s="203"/>
    </row>
    <row r="120" customFormat="false" ht="12.75" hidden="false" customHeight="false" outlineLevel="1" collapsed="false">
      <c r="A120" s="210" t="n">
        <v>44</v>
      </c>
      <c r="B120" s="211" t="s">
        <v>262</v>
      </c>
      <c r="C120" s="212" t="s">
        <v>263</v>
      </c>
      <c r="D120" s="213" t="s">
        <v>126</v>
      </c>
      <c r="E120" s="214" t="n">
        <v>32.04609</v>
      </c>
      <c r="F120" s="215"/>
      <c r="G120" s="216" t="n">
        <f aca="false">ROUND(E120*F120,2)</f>
        <v>0</v>
      </c>
      <c r="H120" s="201"/>
      <c r="I120" s="202" t="n">
        <f aca="false">ROUND(E120*H120,2)</f>
        <v>0</v>
      </c>
      <c r="J120" s="201"/>
      <c r="K120" s="202" t="n">
        <f aca="false">ROUND(E120*J120,2)</f>
        <v>0</v>
      </c>
      <c r="L120" s="202" t="n">
        <v>21</v>
      </c>
      <c r="M120" s="202" t="n">
        <f aca="false">G120*(1+L120/100)</f>
        <v>0</v>
      </c>
      <c r="N120" s="202" t="n">
        <v>0</v>
      </c>
      <c r="O120" s="202" t="n">
        <f aca="false">ROUND(E120*N120,2)</f>
        <v>0</v>
      </c>
      <c r="P120" s="202" t="n">
        <v>0</v>
      </c>
      <c r="Q120" s="202" t="n">
        <f aca="false">ROUND(E120*P120,2)</f>
        <v>0</v>
      </c>
      <c r="R120" s="202"/>
      <c r="S120" s="202" t="s">
        <v>112</v>
      </c>
      <c r="T120" s="202" t="s">
        <v>112</v>
      </c>
      <c r="U120" s="202" t="n">
        <v>0.49</v>
      </c>
      <c r="V120" s="202" t="n">
        <f aca="false">ROUND(E120*U120,2)</f>
        <v>15.7</v>
      </c>
      <c r="W120" s="202"/>
      <c r="X120" s="202" t="s">
        <v>264</v>
      </c>
      <c r="Y120" s="203"/>
      <c r="Z120" s="203"/>
      <c r="AA120" s="203"/>
      <c r="AB120" s="203"/>
      <c r="AC120" s="203"/>
      <c r="AD120" s="203"/>
      <c r="AE120" s="203"/>
      <c r="AF120" s="203"/>
      <c r="AG120" s="203" t="s">
        <v>265</v>
      </c>
      <c r="AH120" s="203"/>
      <c r="AI120" s="203"/>
      <c r="AJ120" s="203"/>
      <c r="AK120" s="203"/>
      <c r="AL120" s="203"/>
      <c r="AM120" s="203"/>
      <c r="AN120" s="203"/>
      <c r="AO120" s="203"/>
      <c r="AP120" s="203"/>
      <c r="AQ120" s="203"/>
      <c r="AR120" s="203"/>
      <c r="AS120" s="203"/>
      <c r="AT120" s="203"/>
      <c r="AU120" s="203"/>
      <c r="AV120" s="203"/>
      <c r="AW120" s="203"/>
      <c r="AX120" s="203"/>
      <c r="AY120" s="203"/>
      <c r="AZ120" s="203"/>
      <c r="BA120" s="203"/>
      <c r="BB120" s="203"/>
      <c r="BC120" s="203"/>
      <c r="BD120" s="203"/>
      <c r="BE120" s="203"/>
      <c r="BF120" s="203"/>
      <c r="BG120" s="203"/>
      <c r="BH120" s="203"/>
    </row>
    <row r="121" customFormat="false" ht="12.75" hidden="false" customHeight="false" outlineLevel="1" collapsed="false">
      <c r="A121" s="194" t="n">
        <v>45</v>
      </c>
      <c r="B121" s="195" t="s">
        <v>266</v>
      </c>
      <c r="C121" s="196" t="s">
        <v>267</v>
      </c>
      <c r="D121" s="197" t="s">
        <v>126</v>
      </c>
      <c r="E121" s="198" t="n">
        <v>288.41479</v>
      </c>
      <c r="F121" s="199"/>
      <c r="G121" s="200" t="n">
        <f aca="false">ROUND(E121*F121,2)</f>
        <v>0</v>
      </c>
      <c r="H121" s="201"/>
      <c r="I121" s="202" t="n">
        <f aca="false">ROUND(E121*H121,2)</f>
        <v>0</v>
      </c>
      <c r="J121" s="201"/>
      <c r="K121" s="202" t="n">
        <f aca="false">ROUND(E121*J121,2)</f>
        <v>0</v>
      </c>
      <c r="L121" s="202" t="n">
        <v>21</v>
      </c>
      <c r="M121" s="202" t="n">
        <f aca="false">G121*(1+L121/100)</f>
        <v>0</v>
      </c>
      <c r="N121" s="202" t="n">
        <v>0</v>
      </c>
      <c r="O121" s="202" t="n">
        <f aca="false">ROUND(E121*N121,2)</f>
        <v>0</v>
      </c>
      <c r="P121" s="202" t="n">
        <v>0</v>
      </c>
      <c r="Q121" s="202" t="n">
        <f aca="false">ROUND(E121*P121,2)</f>
        <v>0</v>
      </c>
      <c r="R121" s="202"/>
      <c r="S121" s="202" t="s">
        <v>112</v>
      </c>
      <c r="T121" s="202" t="s">
        <v>112</v>
      </c>
      <c r="U121" s="202" t="n">
        <v>0</v>
      </c>
      <c r="V121" s="202" t="n">
        <f aca="false">ROUND(E121*U121,2)</f>
        <v>0</v>
      </c>
      <c r="W121" s="202"/>
      <c r="X121" s="202" t="s">
        <v>264</v>
      </c>
      <c r="Y121" s="203"/>
      <c r="Z121" s="203"/>
      <c r="AA121" s="203"/>
      <c r="AB121" s="203"/>
      <c r="AC121" s="203"/>
      <c r="AD121" s="203"/>
      <c r="AE121" s="203"/>
      <c r="AF121" s="203"/>
      <c r="AG121" s="203" t="s">
        <v>265</v>
      </c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</row>
    <row r="122" customFormat="false" ht="12.75" hidden="false" customHeight="true" outlineLevel="1" collapsed="false">
      <c r="A122" s="204"/>
      <c r="B122" s="205"/>
      <c r="C122" s="209" t="s">
        <v>268</v>
      </c>
      <c r="D122" s="209"/>
      <c r="E122" s="209"/>
      <c r="F122" s="209"/>
      <c r="G122" s="209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3"/>
      <c r="Z122" s="203"/>
      <c r="AA122" s="203"/>
      <c r="AB122" s="203"/>
      <c r="AC122" s="203"/>
      <c r="AD122" s="203"/>
      <c r="AE122" s="203"/>
      <c r="AF122" s="203"/>
      <c r="AG122" s="203" t="s">
        <v>179</v>
      </c>
      <c r="AH122" s="203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3"/>
      <c r="AS122" s="203"/>
      <c r="AT122" s="203"/>
      <c r="AU122" s="203"/>
      <c r="AV122" s="203"/>
      <c r="AW122" s="203"/>
      <c r="AX122" s="203"/>
      <c r="AY122" s="203"/>
      <c r="AZ122" s="203"/>
      <c r="BA122" s="203"/>
      <c r="BB122" s="203"/>
      <c r="BC122" s="203"/>
      <c r="BD122" s="203"/>
      <c r="BE122" s="203"/>
      <c r="BF122" s="203"/>
      <c r="BG122" s="203"/>
      <c r="BH122" s="203"/>
    </row>
    <row r="123" customFormat="false" ht="12.75" hidden="false" customHeight="false" outlineLevel="1" collapsed="false">
      <c r="A123" s="210" t="n">
        <v>46</v>
      </c>
      <c r="B123" s="211" t="s">
        <v>269</v>
      </c>
      <c r="C123" s="212" t="s">
        <v>270</v>
      </c>
      <c r="D123" s="213" t="s">
        <v>126</v>
      </c>
      <c r="E123" s="214" t="n">
        <v>32.04609</v>
      </c>
      <c r="F123" s="215"/>
      <c r="G123" s="216" t="n">
        <f aca="false">ROUND(E123*F123,2)</f>
        <v>0</v>
      </c>
      <c r="H123" s="201"/>
      <c r="I123" s="202" t="n">
        <f aca="false">ROUND(E123*H123,2)</f>
        <v>0</v>
      </c>
      <c r="J123" s="201"/>
      <c r="K123" s="202" t="n">
        <f aca="false">ROUND(E123*J123,2)</f>
        <v>0</v>
      </c>
      <c r="L123" s="202" t="n">
        <v>21</v>
      </c>
      <c r="M123" s="202" t="n">
        <f aca="false">G123*(1+L123/100)</f>
        <v>0</v>
      </c>
      <c r="N123" s="202" t="n">
        <v>0</v>
      </c>
      <c r="O123" s="202" t="n">
        <f aca="false">ROUND(E123*N123,2)</f>
        <v>0</v>
      </c>
      <c r="P123" s="202" t="n">
        <v>0</v>
      </c>
      <c r="Q123" s="202" t="n">
        <f aca="false">ROUND(E123*P123,2)</f>
        <v>0</v>
      </c>
      <c r="R123" s="202"/>
      <c r="S123" s="202" t="s">
        <v>112</v>
      </c>
      <c r="T123" s="202" t="s">
        <v>112</v>
      </c>
      <c r="U123" s="202" t="n">
        <v>0</v>
      </c>
      <c r="V123" s="202" t="n">
        <f aca="false">ROUND(E123*U123,2)</f>
        <v>0</v>
      </c>
      <c r="W123" s="202"/>
      <c r="X123" s="202" t="s">
        <v>264</v>
      </c>
      <c r="Y123" s="203"/>
      <c r="Z123" s="203"/>
      <c r="AA123" s="203"/>
      <c r="AB123" s="203"/>
      <c r="AC123" s="203"/>
      <c r="AD123" s="203"/>
      <c r="AE123" s="203"/>
      <c r="AF123" s="203"/>
      <c r="AG123" s="203" t="s">
        <v>265</v>
      </c>
      <c r="AH123" s="203"/>
      <c r="AI123" s="203"/>
      <c r="AJ123" s="203"/>
      <c r="AK123" s="203"/>
      <c r="AL123" s="203"/>
      <c r="AM123" s="203"/>
      <c r="AN123" s="203"/>
      <c r="AO123" s="203"/>
      <c r="AP123" s="203"/>
      <c r="AQ123" s="203"/>
      <c r="AR123" s="203"/>
      <c r="AS123" s="203"/>
      <c r="AT123" s="203"/>
      <c r="AU123" s="203"/>
      <c r="AV123" s="203"/>
      <c r="AW123" s="203"/>
      <c r="AX123" s="203"/>
      <c r="AY123" s="203"/>
      <c r="AZ123" s="203"/>
      <c r="BA123" s="203"/>
      <c r="BB123" s="203"/>
      <c r="BC123" s="203"/>
      <c r="BD123" s="203"/>
      <c r="BE123" s="203"/>
      <c r="BF123" s="203"/>
      <c r="BG123" s="203"/>
      <c r="BH123" s="203"/>
    </row>
    <row r="124" customFormat="false" ht="12.75" hidden="false" customHeight="false" outlineLevel="1" collapsed="false">
      <c r="A124" s="210" t="n">
        <v>47</v>
      </c>
      <c r="B124" s="211" t="s">
        <v>271</v>
      </c>
      <c r="C124" s="212" t="s">
        <v>272</v>
      </c>
      <c r="D124" s="213" t="s">
        <v>126</v>
      </c>
      <c r="E124" s="214" t="n">
        <v>32.04609</v>
      </c>
      <c r="F124" s="215"/>
      <c r="G124" s="216" t="n">
        <f aca="false">ROUND(E124*F124,2)</f>
        <v>0</v>
      </c>
      <c r="H124" s="201"/>
      <c r="I124" s="202" t="n">
        <f aca="false">ROUND(E124*H124,2)</f>
        <v>0</v>
      </c>
      <c r="J124" s="201"/>
      <c r="K124" s="202" t="n">
        <f aca="false">ROUND(E124*J124,2)</f>
        <v>0</v>
      </c>
      <c r="L124" s="202" t="n">
        <v>21</v>
      </c>
      <c r="M124" s="202" t="n">
        <f aca="false">G124*(1+L124/100)</f>
        <v>0</v>
      </c>
      <c r="N124" s="202" t="n">
        <v>0</v>
      </c>
      <c r="O124" s="202" t="n">
        <f aca="false">ROUND(E124*N124,2)</f>
        <v>0</v>
      </c>
      <c r="P124" s="202" t="n">
        <v>0</v>
      </c>
      <c r="Q124" s="202" t="n">
        <f aca="false">ROUND(E124*P124,2)</f>
        <v>0</v>
      </c>
      <c r="R124" s="202"/>
      <c r="S124" s="202" t="s">
        <v>112</v>
      </c>
      <c r="T124" s="202" t="s">
        <v>112</v>
      </c>
      <c r="U124" s="202" t="n">
        <v>0.832</v>
      </c>
      <c r="V124" s="202" t="n">
        <f aca="false">ROUND(E124*U124,2)</f>
        <v>26.66</v>
      </c>
      <c r="W124" s="202"/>
      <c r="X124" s="202" t="s">
        <v>264</v>
      </c>
      <c r="Y124" s="203"/>
      <c r="Z124" s="203"/>
      <c r="AA124" s="203"/>
      <c r="AB124" s="203"/>
      <c r="AC124" s="203"/>
      <c r="AD124" s="203"/>
      <c r="AE124" s="203"/>
      <c r="AF124" s="203"/>
      <c r="AG124" s="203" t="s">
        <v>265</v>
      </c>
      <c r="AH124" s="203"/>
      <c r="AI124" s="203"/>
      <c r="AJ124" s="203"/>
      <c r="AK124" s="203"/>
      <c r="AL124" s="203"/>
      <c r="AM124" s="203"/>
      <c r="AN124" s="203"/>
      <c r="AO124" s="203"/>
      <c r="AP124" s="203"/>
      <c r="AQ124" s="203"/>
      <c r="AR124" s="203"/>
      <c r="AS124" s="203"/>
      <c r="AT124" s="203"/>
      <c r="AU124" s="203"/>
      <c r="AV124" s="203"/>
      <c r="AW124" s="203"/>
      <c r="AX124" s="203"/>
      <c r="AY124" s="203"/>
      <c r="AZ124" s="203"/>
      <c r="BA124" s="203"/>
      <c r="BB124" s="203"/>
      <c r="BC124" s="203"/>
      <c r="BD124" s="203"/>
      <c r="BE124" s="203"/>
      <c r="BF124" s="203"/>
      <c r="BG124" s="203"/>
      <c r="BH124" s="203"/>
    </row>
    <row r="125" customFormat="false" ht="12.75" hidden="false" customHeight="false" outlineLevel="1" collapsed="false">
      <c r="A125" s="194" t="n">
        <v>48</v>
      </c>
      <c r="B125" s="195" t="s">
        <v>273</v>
      </c>
      <c r="C125" s="196" t="s">
        <v>274</v>
      </c>
      <c r="D125" s="197" t="s">
        <v>126</v>
      </c>
      <c r="E125" s="198" t="n">
        <v>192.27653</v>
      </c>
      <c r="F125" s="199"/>
      <c r="G125" s="200" t="n">
        <f aca="false">ROUND(E125*F125,2)</f>
        <v>0</v>
      </c>
      <c r="H125" s="201"/>
      <c r="I125" s="202" t="n">
        <f aca="false">ROUND(E125*H125,2)</f>
        <v>0</v>
      </c>
      <c r="J125" s="201"/>
      <c r="K125" s="202" t="n">
        <f aca="false">ROUND(E125*J125,2)</f>
        <v>0</v>
      </c>
      <c r="L125" s="202" t="n">
        <v>21</v>
      </c>
      <c r="M125" s="202" t="n">
        <f aca="false">G125*(1+L125/100)</f>
        <v>0</v>
      </c>
      <c r="N125" s="202" t="n">
        <v>0</v>
      </c>
      <c r="O125" s="202" t="n">
        <f aca="false">ROUND(E125*N125,2)</f>
        <v>0</v>
      </c>
      <c r="P125" s="202" t="n">
        <v>0</v>
      </c>
      <c r="Q125" s="202" t="n">
        <f aca="false">ROUND(E125*P125,2)</f>
        <v>0</v>
      </c>
      <c r="R125" s="202"/>
      <c r="S125" s="202" t="s">
        <v>112</v>
      </c>
      <c r="T125" s="202" t="s">
        <v>112</v>
      </c>
      <c r="U125" s="202" t="n">
        <v>0.36</v>
      </c>
      <c r="V125" s="202" t="n">
        <f aca="false">ROUND(E125*U125,2)</f>
        <v>69.22</v>
      </c>
      <c r="W125" s="202"/>
      <c r="X125" s="202" t="s">
        <v>264</v>
      </c>
      <c r="Y125" s="203"/>
      <c r="Z125" s="203"/>
      <c r="AA125" s="203"/>
      <c r="AB125" s="203"/>
      <c r="AC125" s="203"/>
      <c r="AD125" s="203"/>
      <c r="AE125" s="203"/>
      <c r="AF125" s="203"/>
      <c r="AG125" s="203" t="s">
        <v>265</v>
      </c>
      <c r="AH125" s="203"/>
      <c r="AI125" s="203"/>
      <c r="AJ125" s="203"/>
      <c r="AK125" s="203"/>
      <c r="AL125" s="203"/>
      <c r="AM125" s="203"/>
      <c r="AN125" s="203"/>
      <c r="AO125" s="203"/>
      <c r="AP125" s="203"/>
      <c r="AQ125" s="203"/>
      <c r="AR125" s="203"/>
      <c r="AS125" s="203"/>
      <c r="AT125" s="203"/>
      <c r="AU125" s="203"/>
      <c r="AV125" s="203"/>
      <c r="AW125" s="203"/>
      <c r="AX125" s="203"/>
      <c r="AY125" s="203"/>
      <c r="AZ125" s="203"/>
      <c r="BA125" s="203"/>
      <c r="BB125" s="203"/>
      <c r="BC125" s="203"/>
      <c r="BD125" s="203"/>
      <c r="BE125" s="203"/>
      <c r="BF125" s="203"/>
      <c r="BG125" s="203"/>
      <c r="BH125" s="203"/>
    </row>
    <row r="126" customFormat="false" ht="12.75" hidden="false" customHeight="true" outlineLevel="1" collapsed="false">
      <c r="A126" s="204"/>
      <c r="B126" s="205"/>
      <c r="C126" s="209" t="s">
        <v>275</v>
      </c>
      <c r="D126" s="209"/>
      <c r="E126" s="209"/>
      <c r="F126" s="209"/>
      <c r="G126" s="209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3"/>
      <c r="Z126" s="203"/>
      <c r="AA126" s="203"/>
      <c r="AB126" s="203"/>
      <c r="AC126" s="203"/>
      <c r="AD126" s="203"/>
      <c r="AE126" s="203"/>
      <c r="AF126" s="203"/>
      <c r="AG126" s="203" t="s">
        <v>179</v>
      </c>
      <c r="AH126" s="203"/>
      <c r="AI126" s="203"/>
      <c r="AJ126" s="203"/>
      <c r="AK126" s="203"/>
      <c r="AL126" s="203"/>
      <c r="AM126" s="203"/>
      <c r="AN126" s="203"/>
      <c r="AO126" s="203"/>
      <c r="AP126" s="203"/>
      <c r="AQ126" s="203"/>
      <c r="AR126" s="203"/>
      <c r="AS126" s="203"/>
      <c r="AT126" s="203"/>
      <c r="AU126" s="203"/>
      <c r="AV126" s="203"/>
      <c r="AW126" s="203"/>
      <c r="AX126" s="203"/>
      <c r="AY126" s="203"/>
      <c r="AZ126" s="203"/>
      <c r="BA126" s="203"/>
      <c r="BB126" s="203"/>
      <c r="BC126" s="203"/>
      <c r="BD126" s="203"/>
      <c r="BE126" s="203"/>
      <c r="BF126" s="203"/>
      <c r="BG126" s="203"/>
      <c r="BH126" s="203"/>
    </row>
    <row r="127" customFormat="false" ht="12.75" hidden="false" customHeight="false" outlineLevel="0" collapsed="false">
      <c r="A127" s="186" t="s">
        <v>107</v>
      </c>
      <c r="B127" s="187" t="s">
        <v>22</v>
      </c>
      <c r="C127" s="188" t="s">
        <v>23</v>
      </c>
      <c r="D127" s="189"/>
      <c r="E127" s="190"/>
      <c r="F127" s="191"/>
      <c r="G127" s="192" t="n">
        <f aca="false">SUMIF(AG128:AG131,"&lt;&gt;NOR",G128:G131)</f>
        <v>0</v>
      </c>
      <c r="H127" s="193"/>
      <c r="I127" s="193" t="n">
        <f aca="false">SUM(I128:I131)</f>
        <v>0</v>
      </c>
      <c r="J127" s="193"/>
      <c r="K127" s="193" t="n">
        <f aca="false">SUM(K128:K131)</f>
        <v>0</v>
      </c>
      <c r="L127" s="193"/>
      <c r="M127" s="193" t="n">
        <f aca="false">SUM(M128:M131)</f>
        <v>0</v>
      </c>
      <c r="N127" s="193"/>
      <c r="O127" s="193" t="n">
        <f aca="false">SUM(O128:O131)</f>
        <v>0</v>
      </c>
      <c r="P127" s="193"/>
      <c r="Q127" s="193" t="n">
        <f aca="false">SUM(Q128:Q131)</f>
        <v>0</v>
      </c>
      <c r="R127" s="193"/>
      <c r="S127" s="193"/>
      <c r="T127" s="193"/>
      <c r="U127" s="193"/>
      <c r="V127" s="193" t="n">
        <f aca="false">SUM(V128:V131)</f>
        <v>0</v>
      </c>
      <c r="W127" s="193"/>
      <c r="X127" s="193"/>
      <c r="AG127" s="0" t="s">
        <v>108</v>
      </c>
    </row>
    <row r="128" customFormat="false" ht="12.75" hidden="false" customHeight="false" outlineLevel="1" collapsed="false">
      <c r="A128" s="194" t="n">
        <v>49</v>
      </c>
      <c r="B128" s="195" t="s">
        <v>276</v>
      </c>
      <c r="C128" s="196" t="s">
        <v>277</v>
      </c>
      <c r="D128" s="197" t="s">
        <v>278</v>
      </c>
      <c r="E128" s="198" t="n">
        <v>1</v>
      </c>
      <c r="F128" s="199"/>
      <c r="G128" s="200" t="n">
        <f aca="false">ROUND(E128*F128,2)</f>
        <v>0</v>
      </c>
      <c r="H128" s="201"/>
      <c r="I128" s="202" t="n">
        <f aca="false">ROUND(E128*H128,2)</f>
        <v>0</v>
      </c>
      <c r="J128" s="201"/>
      <c r="K128" s="202" t="n">
        <f aca="false">ROUND(E128*J128,2)</f>
        <v>0</v>
      </c>
      <c r="L128" s="202" t="n">
        <v>21</v>
      </c>
      <c r="M128" s="202" t="n">
        <f aca="false">G128*(1+L128/100)</f>
        <v>0</v>
      </c>
      <c r="N128" s="202" t="n">
        <v>0</v>
      </c>
      <c r="O128" s="202" t="n">
        <f aca="false">ROUND(E128*N128,2)</f>
        <v>0</v>
      </c>
      <c r="P128" s="202" t="n">
        <v>0</v>
      </c>
      <c r="Q128" s="202" t="n">
        <f aca="false">ROUND(E128*P128,2)</f>
        <v>0</v>
      </c>
      <c r="R128" s="202"/>
      <c r="S128" s="202" t="s">
        <v>112</v>
      </c>
      <c r="T128" s="202" t="s">
        <v>138</v>
      </c>
      <c r="U128" s="202" t="n">
        <v>0</v>
      </c>
      <c r="V128" s="202" t="n">
        <f aca="false">ROUND(E128*U128,2)</f>
        <v>0</v>
      </c>
      <c r="W128" s="202"/>
      <c r="X128" s="202" t="s">
        <v>279</v>
      </c>
      <c r="Y128" s="203"/>
      <c r="Z128" s="203"/>
      <c r="AA128" s="203"/>
      <c r="AB128" s="203"/>
      <c r="AC128" s="203"/>
      <c r="AD128" s="203"/>
      <c r="AE128" s="203"/>
      <c r="AF128" s="203"/>
      <c r="AG128" s="203" t="s">
        <v>280</v>
      </c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</row>
    <row r="129" customFormat="false" ht="12.75" hidden="false" customHeight="true" outlineLevel="1" collapsed="false">
      <c r="A129" s="204"/>
      <c r="B129" s="205"/>
      <c r="C129" s="209" t="s">
        <v>281</v>
      </c>
      <c r="D129" s="209"/>
      <c r="E129" s="209"/>
      <c r="F129" s="209"/>
      <c r="G129" s="209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  <c r="V129" s="202"/>
      <c r="W129" s="202"/>
      <c r="X129" s="202"/>
      <c r="Y129" s="203"/>
      <c r="Z129" s="203"/>
      <c r="AA129" s="203"/>
      <c r="AB129" s="203"/>
      <c r="AC129" s="203"/>
      <c r="AD129" s="203"/>
      <c r="AE129" s="203"/>
      <c r="AF129" s="203"/>
      <c r="AG129" s="203" t="s">
        <v>179</v>
      </c>
      <c r="AH129" s="203"/>
      <c r="AI129" s="203"/>
      <c r="AJ129" s="203"/>
      <c r="AK129" s="203"/>
      <c r="AL129" s="203"/>
      <c r="AM129" s="203"/>
      <c r="AN129" s="203"/>
      <c r="AO129" s="203"/>
      <c r="AP129" s="203"/>
      <c r="AQ129" s="203"/>
      <c r="AR129" s="203"/>
      <c r="AS129" s="203"/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</row>
    <row r="130" customFormat="false" ht="12.75" hidden="false" customHeight="false" outlineLevel="1" collapsed="false">
      <c r="A130" s="194" t="n">
        <v>50</v>
      </c>
      <c r="B130" s="195" t="s">
        <v>282</v>
      </c>
      <c r="C130" s="196" t="s">
        <v>283</v>
      </c>
      <c r="D130" s="197" t="s">
        <v>278</v>
      </c>
      <c r="E130" s="198" t="n">
        <v>1</v>
      </c>
      <c r="F130" s="199"/>
      <c r="G130" s="200" t="n">
        <f aca="false">ROUND(E130*F130,2)</f>
        <v>0</v>
      </c>
      <c r="H130" s="201"/>
      <c r="I130" s="202" t="n">
        <f aca="false">ROUND(E130*H130,2)</f>
        <v>0</v>
      </c>
      <c r="J130" s="201"/>
      <c r="K130" s="202" t="n">
        <f aca="false">ROUND(E130*J130,2)</f>
        <v>0</v>
      </c>
      <c r="L130" s="202" t="n">
        <v>21</v>
      </c>
      <c r="M130" s="202" t="n">
        <f aca="false">G130*(1+L130/100)</f>
        <v>0</v>
      </c>
      <c r="N130" s="202" t="n">
        <v>0</v>
      </c>
      <c r="O130" s="202" t="n">
        <f aca="false">ROUND(E130*N130,2)</f>
        <v>0</v>
      </c>
      <c r="P130" s="202" t="n">
        <v>0</v>
      </c>
      <c r="Q130" s="202" t="n">
        <f aca="false">ROUND(E130*P130,2)</f>
        <v>0</v>
      </c>
      <c r="R130" s="202"/>
      <c r="S130" s="202" t="s">
        <v>112</v>
      </c>
      <c r="T130" s="202" t="s">
        <v>138</v>
      </c>
      <c r="U130" s="202" t="n">
        <v>0</v>
      </c>
      <c r="V130" s="202" t="n">
        <f aca="false">ROUND(E130*U130,2)</f>
        <v>0</v>
      </c>
      <c r="W130" s="202"/>
      <c r="X130" s="202" t="s">
        <v>279</v>
      </c>
      <c r="Y130" s="203"/>
      <c r="Z130" s="203"/>
      <c r="AA130" s="203"/>
      <c r="AB130" s="203"/>
      <c r="AC130" s="203"/>
      <c r="AD130" s="203"/>
      <c r="AE130" s="203"/>
      <c r="AF130" s="203"/>
      <c r="AG130" s="203" t="s">
        <v>280</v>
      </c>
      <c r="AH130" s="203"/>
      <c r="AI130" s="203"/>
      <c r="AJ130" s="203"/>
      <c r="AK130" s="203"/>
      <c r="AL130" s="203"/>
      <c r="AM130" s="203"/>
      <c r="AN130" s="203"/>
      <c r="AO130" s="203"/>
      <c r="AP130" s="203"/>
      <c r="AQ130" s="203"/>
      <c r="AR130" s="203"/>
      <c r="AS130" s="203"/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</row>
    <row r="131" customFormat="false" ht="12.75" hidden="false" customHeight="true" outlineLevel="1" collapsed="false">
      <c r="A131" s="204"/>
      <c r="B131" s="205"/>
      <c r="C131" s="209" t="s">
        <v>284</v>
      </c>
      <c r="D131" s="209"/>
      <c r="E131" s="209"/>
      <c r="F131" s="209"/>
      <c r="G131" s="209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3"/>
      <c r="Z131" s="203"/>
      <c r="AA131" s="203"/>
      <c r="AB131" s="203"/>
      <c r="AC131" s="203"/>
      <c r="AD131" s="203"/>
      <c r="AE131" s="203"/>
      <c r="AF131" s="203"/>
      <c r="AG131" s="203" t="s">
        <v>179</v>
      </c>
      <c r="AH131" s="203"/>
      <c r="AI131" s="203"/>
      <c r="AJ131" s="203"/>
      <c r="AK131" s="203"/>
      <c r="AL131" s="203"/>
      <c r="AM131" s="203"/>
      <c r="AN131" s="203"/>
      <c r="AO131" s="203"/>
      <c r="AP131" s="203"/>
      <c r="AQ131" s="203"/>
      <c r="AR131" s="203"/>
      <c r="AS131" s="203"/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</row>
    <row r="132" customFormat="false" ht="12.75" hidden="false" customHeight="false" outlineLevel="0" collapsed="false">
      <c r="A132" s="186" t="s">
        <v>107</v>
      </c>
      <c r="B132" s="187" t="s">
        <v>24</v>
      </c>
      <c r="C132" s="188" t="s">
        <v>25</v>
      </c>
      <c r="D132" s="189"/>
      <c r="E132" s="190"/>
      <c r="F132" s="191"/>
      <c r="G132" s="192" t="n">
        <f aca="false">SUMIF(AG133:AG145,"&lt;&gt;NOR",G133:G145)</f>
        <v>0</v>
      </c>
      <c r="H132" s="193"/>
      <c r="I132" s="193" t="n">
        <f aca="false">SUM(I133:I145)</f>
        <v>0</v>
      </c>
      <c r="J132" s="193"/>
      <c r="K132" s="193" t="n">
        <f aca="false">SUM(K133:K145)</f>
        <v>0</v>
      </c>
      <c r="L132" s="193"/>
      <c r="M132" s="193" t="n">
        <f aca="false">SUM(M133:M145)</f>
        <v>0</v>
      </c>
      <c r="N132" s="193"/>
      <c r="O132" s="193" t="n">
        <f aca="false">SUM(O133:O145)</f>
        <v>1.36</v>
      </c>
      <c r="P132" s="193"/>
      <c r="Q132" s="193" t="n">
        <f aca="false">SUM(Q133:Q145)</f>
        <v>0</v>
      </c>
      <c r="R132" s="193"/>
      <c r="S132" s="193"/>
      <c r="T132" s="193"/>
      <c r="U132" s="193"/>
      <c r="V132" s="193" t="n">
        <f aca="false">SUM(V133:V145)</f>
        <v>0</v>
      </c>
      <c r="W132" s="193"/>
      <c r="X132" s="193"/>
      <c r="AG132" s="0" t="s">
        <v>108</v>
      </c>
    </row>
    <row r="133" customFormat="false" ht="12.75" hidden="false" customHeight="false" outlineLevel="1" collapsed="false">
      <c r="A133" s="194" t="n">
        <v>51</v>
      </c>
      <c r="B133" s="195" t="s">
        <v>285</v>
      </c>
      <c r="C133" s="196" t="s">
        <v>286</v>
      </c>
      <c r="D133" s="197" t="s">
        <v>130</v>
      </c>
      <c r="E133" s="198" t="n">
        <v>39.9</v>
      </c>
      <c r="F133" s="199"/>
      <c r="G133" s="200" t="n">
        <f aca="false">ROUND(E133*F133,2)</f>
        <v>0</v>
      </c>
      <c r="H133" s="201"/>
      <c r="I133" s="202" t="n">
        <f aca="false">ROUND(E133*H133,2)</f>
        <v>0</v>
      </c>
      <c r="J133" s="201"/>
      <c r="K133" s="202" t="n">
        <f aca="false">ROUND(E133*J133,2)</f>
        <v>0</v>
      </c>
      <c r="L133" s="202" t="n">
        <v>21</v>
      </c>
      <c r="M133" s="202" t="n">
        <f aca="false">G133*(1+L133/100)</f>
        <v>0</v>
      </c>
      <c r="N133" s="202" t="n">
        <v>0.031</v>
      </c>
      <c r="O133" s="202" t="n">
        <f aca="false">ROUND(E133*N133,2)</f>
        <v>1.24</v>
      </c>
      <c r="P133" s="202" t="n">
        <v>0</v>
      </c>
      <c r="Q133" s="202" t="n">
        <f aca="false">ROUND(E133*P133,2)</f>
        <v>0</v>
      </c>
      <c r="R133" s="202"/>
      <c r="S133" s="202" t="s">
        <v>137</v>
      </c>
      <c r="T133" s="202" t="s">
        <v>138</v>
      </c>
      <c r="U133" s="202" t="n">
        <v>0</v>
      </c>
      <c r="V133" s="202" t="n">
        <f aca="false">ROUND(E133*U133,2)</f>
        <v>0</v>
      </c>
      <c r="W133" s="202"/>
      <c r="X133" s="202" t="s">
        <v>113</v>
      </c>
      <c r="Y133" s="203"/>
      <c r="Z133" s="203"/>
      <c r="AA133" s="203"/>
      <c r="AB133" s="203"/>
      <c r="AC133" s="203"/>
      <c r="AD133" s="203"/>
      <c r="AE133" s="203"/>
      <c r="AF133" s="203"/>
      <c r="AG133" s="203" t="s">
        <v>114</v>
      </c>
      <c r="AH133" s="203"/>
      <c r="AI133" s="203"/>
      <c r="AJ133" s="203"/>
      <c r="AK133" s="203"/>
      <c r="AL133" s="203"/>
      <c r="AM133" s="203"/>
      <c r="AN133" s="203"/>
      <c r="AO133" s="203"/>
      <c r="AP133" s="203"/>
      <c r="AQ133" s="203"/>
      <c r="AR133" s="203"/>
      <c r="AS133" s="203"/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</row>
    <row r="134" customFormat="false" ht="12.75" hidden="false" customHeight="false" outlineLevel="1" collapsed="false">
      <c r="A134" s="204"/>
      <c r="B134" s="205"/>
      <c r="C134" s="206" t="s">
        <v>287</v>
      </c>
      <c r="D134" s="207"/>
      <c r="E134" s="208" t="n">
        <v>39.9</v>
      </c>
      <c r="F134" s="202"/>
      <c r="G134" s="202"/>
      <c r="H134" s="202"/>
      <c r="I134" s="202"/>
      <c r="J134" s="202"/>
      <c r="K134" s="202"/>
      <c r="L134" s="202"/>
      <c r="M134" s="202"/>
      <c r="N134" s="202"/>
      <c r="O134" s="202"/>
      <c r="P134" s="202"/>
      <c r="Q134" s="202"/>
      <c r="R134" s="202"/>
      <c r="S134" s="202"/>
      <c r="T134" s="202"/>
      <c r="U134" s="202"/>
      <c r="V134" s="202"/>
      <c r="W134" s="202"/>
      <c r="X134" s="202"/>
      <c r="Y134" s="203"/>
      <c r="Z134" s="203"/>
      <c r="AA134" s="203"/>
      <c r="AB134" s="203"/>
      <c r="AC134" s="203"/>
      <c r="AD134" s="203"/>
      <c r="AE134" s="203"/>
      <c r="AF134" s="203"/>
      <c r="AG134" s="203" t="s">
        <v>116</v>
      </c>
      <c r="AH134" s="203" t="n">
        <v>0</v>
      </c>
      <c r="AI134" s="203"/>
      <c r="AJ134" s="203"/>
      <c r="AK134" s="203"/>
      <c r="AL134" s="203"/>
      <c r="AM134" s="203"/>
      <c r="AN134" s="203"/>
      <c r="AO134" s="203"/>
      <c r="AP134" s="203"/>
      <c r="AQ134" s="203"/>
      <c r="AR134" s="203"/>
      <c r="AS134" s="203"/>
      <c r="AT134" s="203"/>
      <c r="AU134" s="203"/>
      <c r="AV134" s="203"/>
      <c r="AW134" s="203"/>
      <c r="AX134" s="203"/>
      <c r="AY134" s="203"/>
      <c r="AZ134" s="203"/>
      <c r="BA134" s="203"/>
      <c r="BB134" s="203"/>
      <c r="BC134" s="203"/>
      <c r="BD134" s="203"/>
      <c r="BE134" s="203"/>
      <c r="BF134" s="203"/>
      <c r="BG134" s="203"/>
      <c r="BH134" s="203"/>
    </row>
    <row r="135" customFormat="false" ht="12.75" hidden="false" customHeight="false" outlineLevel="1" collapsed="false">
      <c r="A135" s="210" t="n">
        <v>52</v>
      </c>
      <c r="B135" s="211" t="s">
        <v>288</v>
      </c>
      <c r="C135" s="212" t="s">
        <v>289</v>
      </c>
      <c r="D135" s="213" t="s">
        <v>111</v>
      </c>
      <c r="E135" s="214" t="n">
        <v>2</v>
      </c>
      <c r="F135" s="215"/>
      <c r="G135" s="216" t="n">
        <f aca="false">ROUND(E135*F135,2)</f>
        <v>0</v>
      </c>
      <c r="H135" s="201"/>
      <c r="I135" s="202" t="n">
        <f aca="false">ROUND(E135*H135,2)</f>
        <v>0</v>
      </c>
      <c r="J135" s="201"/>
      <c r="K135" s="202" t="n">
        <f aca="false">ROUND(E135*J135,2)</f>
        <v>0</v>
      </c>
      <c r="L135" s="202" t="n">
        <v>21</v>
      </c>
      <c r="M135" s="202" t="n">
        <f aca="false">G135*(1+L135/100)</f>
        <v>0</v>
      </c>
      <c r="N135" s="202" t="n">
        <v>0.06</v>
      </c>
      <c r="O135" s="202" t="n">
        <f aca="false">ROUND(E135*N135,2)</f>
        <v>0.12</v>
      </c>
      <c r="P135" s="202" t="n">
        <v>0</v>
      </c>
      <c r="Q135" s="202" t="n">
        <f aca="false">ROUND(E135*P135,2)</f>
        <v>0</v>
      </c>
      <c r="R135" s="202"/>
      <c r="S135" s="202" t="s">
        <v>137</v>
      </c>
      <c r="T135" s="202" t="s">
        <v>138</v>
      </c>
      <c r="U135" s="202" t="n">
        <v>0</v>
      </c>
      <c r="V135" s="202" t="n">
        <f aca="false">ROUND(E135*U135,2)</f>
        <v>0</v>
      </c>
      <c r="W135" s="202"/>
      <c r="X135" s="202" t="s">
        <v>113</v>
      </c>
      <c r="Y135" s="203"/>
      <c r="Z135" s="203"/>
      <c r="AA135" s="203"/>
      <c r="AB135" s="203"/>
      <c r="AC135" s="203"/>
      <c r="AD135" s="203"/>
      <c r="AE135" s="203"/>
      <c r="AF135" s="203"/>
      <c r="AG135" s="203" t="s">
        <v>114</v>
      </c>
      <c r="AH135" s="203"/>
      <c r="AI135" s="203"/>
      <c r="AJ135" s="203"/>
      <c r="AK135" s="203"/>
      <c r="AL135" s="203"/>
      <c r="AM135" s="203"/>
      <c r="AN135" s="203"/>
      <c r="AO135" s="203"/>
      <c r="AP135" s="203"/>
      <c r="AQ135" s="203"/>
      <c r="AR135" s="203"/>
      <c r="AS135" s="203"/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</row>
    <row r="136" customFormat="false" ht="12.75" hidden="false" customHeight="false" outlineLevel="1" collapsed="false">
      <c r="A136" s="194" t="n">
        <v>53</v>
      </c>
      <c r="B136" s="195" t="s">
        <v>290</v>
      </c>
      <c r="C136" s="196" t="s">
        <v>291</v>
      </c>
      <c r="D136" s="197" t="s">
        <v>258</v>
      </c>
      <c r="E136" s="198" t="n">
        <v>1</v>
      </c>
      <c r="F136" s="199"/>
      <c r="G136" s="200" t="n">
        <f aca="false">ROUND(E136*F136,2)</f>
        <v>0</v>
      </c>
      <c r="H136" s="201"/>
      <c r="I136" s="202" t="n">
        <f aca="false">ROUND(E136*H136,2)</f>
        <v>0</v>
      </c>
      <c r="J136" s="201"/>
      <c r="K136" s="202" t="n">
        <f aca="false">ROUND(E136*J136,2)</f>
        <v>0</v>
      </c>
      <c r="L136" s="202" t="n">
        <v>21</v>
      </c>
      <c r="M136" s="202" t="n">
        <f aca="false">G136*(1+L136/100)</f>
        <v>0</v>
      </c>
      <c r="N136" s="202" t="n">
        <v>0</v>
      </c>
      <c r="O136" s="202" t="n">
        <f aca="false">ROUND(E136*N136,2)</f>
        <v>0</v>
      </c>
      <c r="P136" s="202" t="n">
        <v>0</v>
      </c>
      <c r="Q136" s="202" t="n">
        <f aca="false">ROUND(E136*P136,2)</f>
        <v>0</v>
      </c>
      <c r="R136" s="202"/>
      <c r="S136" s="202" t="s">
        <v>137</v>
      </c>
      <c r="T136" s="202" t="s">
        <v>138</v>
      </c>
      <c r="U136" s="202" t="n">
        <v>0</v>
      </c>
      <c r="V136" s="202" t="n">
        <f aca="false">ROUND(E136*U136,2)</f>
        <v>0</v>
      </c>
      <c r="W136" s="202"/>
      <c r="X136" s="202" t="s">
        <v>113</v>
      </c>
      <c r="Y136" s="203"/>
      <c r="Z136" s="203"/>
      <c r="AA136" s="203"/>
      <c r="AB136" s="203"/>
      <c r="AC136" s="203"/>
      <c r="AD136" s="203"/>
      <c r="AE136" s="203"/>
      <c r="AF136" s="203"/>
      <c r="AG136" s="203" t="s">
        <v>114</v>
      </c>
      <c r="AH136" s="203"/>
      <c r="AI136" s="203"/>
      <c r="AJ136" s="203"/>
      <c r="AK136" s="203"/>
      <c r="AL136" s="203"/>
      <c r="AM136" s="203"/>
      <c r="AN136" s="203"/>
      <c r="AO136" s="203"/>
      <c r="AP136" s="203"/>
      <c r="AQ136" s="203"/>
      <c r="AR136" s="203"/>
      <c r="AS136" s="203"/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</row>
    <row r="137" customFormat="false" ht="12.75" hidden="false" customHeight="true" outlineLevel="1" collapsed="false">
      <c r="A137" s="204"/>
      <c r="B137" s="205"/>
      <c r="C137" s="209" t="s">
        <v>292</v>
      </c>
      <c r="D137" s="209"/>
      <c r="E137" s="209"/>
      <c r="F137" s="209"/>
      <c r="G137" s="209"/>
      <c r="H137" s="202"/>
      <c r="I137" s="202"/>
      <c r="J137" s="202"/>
      <c r="K137" s="202"/>
      <c r="L137" s="202"/>
      <c r="M137" s="202"/>
      <c r="N137" s="202"/>
      <c r="O137" s="202"/>
      <c r="P137" s="202"/>
      <c r="Q137" s="202"/>
      <c r="R137" s="202"/>
      <c r="S137" s="202"/>
      <c r="T137" s="202"/>
      <c r="U137" s="202"/>
      <c r="V137" s="202"/>
      <c r="W137" s="202"/>
      <c r="X137" s="202"/>
      <c r="Y137" s="203"/>
      <c r="Z137" s="203"/>
      <c r="AA137" s="203"/>
      <c r="AB137" s="203"/>
      <c r="AC137" s="203"/>
      <c r="AD137" s="203"/>
      <c r="AE137" s="203"/>
      <c r="AF137" s="203"/>
      <c r="AG137" s="203" t="s">
        <v>179</v>
      </c>
      <c r="AH137" s="203"/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3"/>
      <c r="AS137" s="203"/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</row>
    <row r="138" customFormat="false" ht="22.5" hidden="false" customHeight="false" outlineLevel="1" collapsed="false">
      <c r="A138" s="194" t="n">
        <v>54</v>
      </c>
      <c r="B138" s="195" t="s">
        <v>293</v>
      </c>
      <c r="C138" s="196" t="s">
        <v>294</v>
      </c>
      <c r="D138" s="197" t="s">
        <v>258</v>
      </c>
      <c r="E138" s="198" t="n">
        <v>1</v>
      </c>
      <c r="F138" s="199"/>
      <c r="G138" s="200" t="n">
        <f aca="false">ROUND(E138*F138,2)</f>
        <v>0</v>
      </c>
      <c r="H138" s="201"/>
      <c r="I138" s="202" t="n">
        <f aca="false">ROUND(E138*H138,2)</f>
        <v>0</v>
      </c>
      <c r="J138" s="201"/>
      <c r="K138" s="202" t="n">
        <f aca="false">ROUND(E138*J138,2)</f>
        <v>0</v>
      </c>
      <c r="L138" s="202" t="n">
        <v>21</v>
      </c>
      <c r="M138" s="202" t="n">
        <f aca="false">G138*(1+L138/100)</f>
        <v>0</v>
      </c>
      <c r="N138" s="202" t="n">
        <v>0</v>
      </c>
      <c r="O138" s="202" t="n">
        <f aca="false">ROUND(E138*N138,2)</f>
        <v>0</v>
      </c>
      <c r="P138" s="202" t="n">
        <v>0</v>
      </c>
      <c r="Q138" s="202" t="n">
        <f aca="false">ROUND(E138*P138,2)</f>
        <v>0</v>
      </c>
      <c r="R138" s="202"/>
      <c r="S138" s="202" t="s">
        <v>137</v>
      </c>
      <c r="T138" s="202" t="s">
        <v>138</v>
      </c>
      <c r="U138" s="202" t="n">
        <v>0</v>
      </c>
      <c r="V138" s="202" t="n">
        <f aca="false">ROUND(E138*U138,2)</f>
        <v>0</v>
      </c>
      <c r="W138" s="202"/>
      <c r="X138" s="202" t="s">
        <v>113</v>
      </c>
      <c r="Y138" s="203"/>
      <c r="Z138" s="203"/>
      <c r="AA138" s="203"/>
      <c r="AB138" s="203"/>
      <c r="AC138" s="203"/>
      <c r="AD138" s="203"/>
      <c r="AE138" s="203"/>
      <c r="AF138" s="203"/>
      <c r="AG138" s="203" t="s">
        <v>114</v>
      </c>
      <c r="AH138" s="203"/>
      <c r="AI138" s="203"/>
      <c r="AJ138" s="203"/>
      <c r="AK138" s="203"/>
      <c r="AL138" s="203"/>
      <c r="AM138" s="203"/>
      <c r="AN138" s="203"/>
      <c r="AO138" s="203"/>
      <c r="AP138" s="203"/>
      <c r="AQ138" s="203"/>
      <c r="AR138" s="203"/>
      <c r="AS138" s="203"/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</row>
    <row r="139" customFormat="false" ht="12.75" hidden="false" customHeight="true" outlineLevel="1" collapsed="false">
      <c r="A139" s="204"/>
      <c r="B139" s="205"/>
      <c r="C139" s="209" t="s">
        <v>295</v>
      </c>
      <c r="D139" s="209"/>
      <c r="E139" s="209"/>
      <c r="F139" s="209"/>
      <c r="G139" s="209"/>
      <c r="H139" s="202"/>
      <c r="I139" s="202"/>
      <c r="J139" s="202"/>
      <c r="K139" s="202"/>
      <c r="L139" s="202"/>
      <c r="M139" s="202"/>
      <c r="N139" s="202"/>
      <c r="O139" s="202"/>
      <c r="P139" s="202"/>
      <c r="Q139" s="202"/>
      <c r="R139" s="202"/>
      <c r="S139" s="202"/>
      <c r="T139" s="202"/>
      <c r="U139" s="202"/>
      <c r="V139" s="202"/>
      <c r="W139" s="202"/>
      <c r="X139" s="202"/>
      <c r="Y139" s="203"/>
      <c r="Z139" s="203"/>
      <c r="AA139" s="203"/>
      <c r="AB139" s="203"/>
      <c r="AC139" s="203"/>
      <c r="AD139" s="203"/>
      <c r="AE139" s="203"/>
      <c r="AF139" s="203"/>
      <c r="AG139" s="203" t="s">
        <v>179</v>
      </c>
      <c r="AH139" s="203"/>
      <c r="AI139" s="203"/>
      <c r="AJ139" s="203"/>
      <c r="AK139" s="203"/>
      <c r="AL139" s="203"/>
      <c r="AM139" s="203"/>
      <c r="AN139" s="203"/>
      <c r="AO139" s="203"/>
      <c r="AP139" s="203"/>
      <c r="AQ139" s="203"/>
      <c r="AR139" s="203"/>
      <c r="AS139" s="203"/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</row>
    <row r="140" customFormat="false" ht="12.75" hidden="false" customHeight="false" outlineLevel="1" collapsed="false">
      <c r="A140" s="194" t="n">
        <v>55</v>
      </c>
      <c r="B140" s="195" t="s">
        <v>296</v>
      </c>
      <c r="C140" s="196" t="s">
        <v>297</v>
      </c>
      <c r="D140" s="197" t="s">
        <v>278</v>
      </c>
      <c r="E140" s="198" t="n">
        <v>1</v>
      </c>
      <c r="F140" s="199"/>
      <c r="G140" s="200" t="n">
        <f aca="false">ROUND(E140*F140,2)</f>
        <v>0</v>
      </c>
      <c r="H140" s="201"/>
      <c r="I140" s="202" t="n">
        <f aca="false">ROUND(E140*H140,2)</f>
        <v>0</v>
      </c>
      <c r="J140" s="201"/>
      <c r="K140" s="202" t="n">
        <f aca="false">ROUND(E140*J140,2)</f>
        <v>0</v>
      </c>
      <c r="L140" s="202" t="n">
        <v>21</v>
      </c>
      <c r="M140" s="202" t="n">
        <f aca="false">G140*(1+L140/100)</f>
        <v>0</v>
      </c>
      <c r="N140" s="202" t="n">
        <v>0</v>
      </c>
      <c r="O140" s="202" t="n">
        <f aca="false">ROUND(E140*N140,2)</f>
        <v>0</v>
      </c>
      <c r="P140" s="202" t="n">
        <v>0</v>
      </c>
      <c r="Q140" s="202" t="n">
        <f aca="false">ROUND(E140*P140,2)</f>
        <v>0</v>
      </c>
      <c r="R140" s="202"/>
      <c r="S140" s="202" t="s">
        <v>112</v>
      </c>
      <c r="T140" s="202" t="s">
        <v>138</v>
      </c>
      <c r="U140" s="202" t="n">
        <v>0</v>
      </c>
      <c r="V140" s="202" t="n">
        <f aca="false">ROUND(E140*U140,2)</f>
        <v>0</v>
      </c>
      <c r="W140" s="202"/>
      <c r="X140" s="202" t="s">
        <v>279</v>
      </c>
      <c r="Y140" s="203"/>
      <c r="Z140" s="203"/>
      <c r="AA140" s="203"/>
      <c r="AB140" s="203"/>
      <c r="AC140" s="203"/>
      <c r="AD140" s="203"/>
      <c r="AE140" s="203"/>
      <c r="AF140" s="203"/>
      <c r="AG140" s="203" t="s">
        <v>280</v>
      </c>
      <c r="AH140" s="203"/>
      <c r="AI140" s="203"/>
      <c r="AJ140" s="203"/>
      <c r="AK140" s="203"/>
      <c r="AL140" s="203"/>
      <c r="AM140" s="203"/>
      <c r="AN140" s="203"/>
      <c r="AO140" s="203"/>
      <c r="AP140" s="203"/>
      <c r="AQ140" s="203"/>
      <c r="AR140" s="203"/>
      <c r="AS140" s="203"/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</row>
    <row r="141" customFormat="false" ht="45" hidden="false" customHeight="true" outlineLevel="1" collapsed="false">
      <c r="A141" s="204"/>
      <c r="B141" s="205"/>
      <c r="C141" s="209" t="s">
        <v>298</v>
      </c>
      <c r="D141" s="209"/>
      <c r="E141" s="209"/>
      <c r="F141" s="209"/>
      <c r="G141" s="209"/>
      <c r="H141" s="202"/>
      <c r="I141" s="20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3"/>
      <c r="Z141" s="203"/>
      <c r="AA141" s="203"/>
      <c r="AB141" s="203"/>
      <c r="AC141" s="203"/>
      <c r="AD141" s="203"/>
      <c r="AE141" s="203"/>
      <c r="AF141" s="203"/>
      <c r="AG141" s="203" t="s">
        <v>179</v>
      </c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  <c r="AT141" s="203"/>
      <c r="AU141" s="203"/>
      <c r="AV141" s="203"/>
      <c r="AW141" s="203"/>
      <c r="AX141" s="203"/>
      <c r="AY141" s="203"/>
      <c r="AZ141" s="203"/>
      <c r="BA141" s="220" t="str">
        <f aca="false">C141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1" s="203"/>
      <c r="BC141" s="203"/>
      <c r="BD141" s="203"/>
      <c r="BE141" s="203"/>
      <c r="BF141" s="203"/>
      <c r="BG141" s="203"/>
      <c r="BH141" s="203"/>
    </row>
    <row r="142" customFormat="false" ht="12.75" hidden="false" customHeight="false" outlineLevel="1" collapsed="false">
      <c r="A142" s="194" t="n">
        <v>56</v>
      </c>
      <c r="B142" s="195" t="s">
        <v>299</v>
      </c>
      <c r="C142" s="196" t="s">
        <v>300</v>
      </c>
      <c r="D142" s="197" t="s">
        <v>278</v>
      </c>
      <c r="E142" s="198" t="n">
        <v>1</v>
      </c>
      <c r="F142" s="199"/>
      <c r="G142" s="200" t="n">
        <f aca="false">ROUND(E142*F142,2)</f>
        <v>0</v>
      </c>
      <c r="H142" s="201"/>
      <c r="I142" s="202" t="n">
        <f aca="false">ROUND(E142*H142,2)</f>
        <v>0</v>
      </c>
      <c r="J142" s="201"/>
      <c r="K142" s="202" t="n">
        <f aca="false">ROUND(E142*J142,2)</f>
        <v>0</v>
      </c>
      <c r="L142" s="202" t="n">
        <v>21</v>
      </c>
      <c r="M142" s="202" t="n">
        <f aca="false">G142*(1+L142/100)</f>
        <v>0</v>
      </c>
      <c r="N142" s="202" t="n">
        <v>0</v>
      </c>
      <c r="O142" s="202" t="n">
        <f aca="false">ROUND(E142*N142,2)</f>
        <v>0</v>
      </c>
      <c r="P142" s="202" t="n">
        <v>0</v>
      </c>
      <c r="Q142" s="202" t="n">
        <f aca="false">ROUND(E142*P142,2)</f>
        <v>0</v>
      </c>
      <c r="R142" s="202"/>
      <c r="S142" s="202" t="s">
        <v>112</v>
      </c>
      <c r="T142" s="202" t="s">
        <v>138</v>
      </c>
      <c r="U142" s="202" t="n">
        <v>0</v>
      </c>
      <c r="V142" s="202" t="n">
        <f aca="false">ROUND(E142*U142,2)</f>
        <v>0</v>
      </c>
      <c r="W142" s="202"/>
      <c r="X142" s="202" t="s">
        <v>279</v>
      </c>
      <c r="Y142" s="203"/>
      <c r="Z142" s="203"/>
      <c r="AA142" s="203"/>
      <c r="AB142" s="203"/>
      <c r="AC142" s="203"/>
      <c r="AD142" s="203"/>
      <c r="AE142" s="203"/>
      <c r="AF142" s="203"/>
      <c r="AG142" s="203" t="s">
        <v>280</v>
      </c>
      <c r="AH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</row>
    <row r="143" customFormat="false" ht="22.5" hidden="false" customHeight="true" outlineLevel="1" collapsed="false">
      <c r="A143" s="204"/>
      <c r="B143" s="205"/>
      <c r="C143" s="209" t="s">
        <v>301</v>
      </c>
      <c r="D143" s="209"/>
      <c r="E143" s="209"/>
      <c r="F143" s="209"/>
      <c r="G143" s="209"/>
      <c r="H143" s="202"/>
      <c r="I143" s="202"/>
      <c r="J143" s="202"/>
      <c r="K143" s="202"/>
      <c r="L143" s="202"/>
      <c r="M143" s="202"/>
      <c r="N143" s="202"/>
      <c r="O143" s="202"/>
      <c r="P143" s="202"/>
      <c r="Q143" s="202"/>
      <c r="R143" s="202"/>
      <c r="S143" s="202"/>
      <c r="T143" s="202"/>
      <c r="U143" s="202"/>
      <c r="V143" s="202"/>
      <c r="W143" s="202"/>
      <c r="X143" s="202"/>
      <c r="Y143" s="203"/>
      <c r="Z143" s="203"/>
      <c r="AA143" s="203"/>
      <c r="AB143" s="203"/>
      <c r="AC143" s="203"/>
      <c r="AD143" s="203"/>
      <c r="AE143" s="203"/>
      <c r="AF143" s="203"/>
      <c r="AG143" s="203" t="s">
        <v>179</v>
      </c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  <c r="AT143" s="203"/>
      <c r="AU143" s="203"/>
      <c r="AV143" s="203"/>
      <c r="AW143" s="203"/>
      <c r="AX143" s="203"/>
      <c r="AY143" s="203"/>
      <c r="AZ143" s="203"/>
      <c r="BA143" s="220" t="str">
        <f aca="false">C143</f>
        <v>Náklady na vyhotovení dokumentace skutečného provedení stavby a její předání objednateli v požadované formě a požadovaném počtu.</v>
      </c>
      <c r="BB143" s="203"/>
      <c r="BC143" s="203"/>
      <c r="BD143" s="203"/>
      <c r="BE143" s="203"/>
      <c r="BF143" s="203"/>
      <c r="BG143" s="203"/>
      <c r="BH143" s="203"/>
    </row>
    <row r="144" customFormat="false" ht="12.75" hidden="false" customHeight="false" outlineLevel="1" collapsed="false">
      <c r="A144" s="194" t="n">
        <v>57</v>
      </c>
      <c r="B144" s="195" t="s">
        <v>302</v>
      </c>
      <c r="C144" s="196" t="s">
        <v>303</v>
      </c>
      <c r="D144" s="197" t="s">
        <v>278</v>
      </c>
      <c r="E144" s="198" t="n">
        <v>1</v>
      </c>
      <c r="F144" s="199"/>
      <c r="G144" s="200" t="n">
        <f aca="false">ROUND(E144*F144,2)</f>
        <v>0</v>
      </c>
      <c r="H144" s="201"/>
      <c r="I144" s="202" t="n">
        <f aca="false">ROUND(E144*H144,2)</f>
        <v>0</v>
      </c>
      <c r="J144" s="201"/>
      <c r="K144" s="202" t="n">
        <f aca="false">ROUND(E144*J144,2)</f>
        <v>0</v>
      </c>
      <c r="L144" s="202" t="n">
        <v>21</v>
      </c>
      <c r="M144" s="202" t="n">
        <f aca="false">G144*(1+L144/100)</f>
        <v>0</v>
      </c>
      <c r="N144" s="202" t="n">
        <v>0</v>
      </c>
      <c r="O144" s="202" t="n">
        <f aca="false">ROUND(E144*N144,2)</f>
        <v>0</v>
      </c>
      <c r="P144" s="202" t="n">
        <v>0</v>
      </c>
      <c r="Q144" s="202" t="n">
        <f aca="false">ROUND(E144*P144,2)</f>
        <v>0</v>
      </c>
      <c r="R144" s="202"/>
      <c r="S144" s="202" t="s">
        <v>112</v>
      </c>
      <c r="T144" s="202" t="s">
        <v>138</v>
      </c>
      <c r="U144" s="202" t="n">
        <v>0</v>
      </c>
      <c r="V144" s="202" t="n">
        <f aca="false">ROUND(E144*U144,2)</f>
        <v>0</v>
      </c>
      <c r="W144" s="202"/>
      <c r="X144" s="202" t="s">
        <v>279</v>
      </c>
      <c r="Y144" s="203"/>
      <c r="Z144" s="203"/>
      <c r="AA144" s="203"/>
      <c r="AB144" s="203"/>
      <c r="AC144" s="203"/>
      <c r="AD144" s="203"/>
      <c r="AE144" s="203"/>
      <c r="AF144" s="203"/>
      <c r="AG144" s="203" t="s">
        <v>280</v>
      </c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</row>
    <row r="145" customFormat="false" ht="33.75" hidden="false" customHeight="true" outlineLevel="1" collapsed="false">
      <c r="A145" s="204"/>
      <c r="B145" s="205"/>
      <c r="C145" s="209" t="s">
        <v>304</v>
      </c>
      <c r="D145" s="209"/>
      <c r="E145" s="209"/>
      <c r="F145" s="209"/>
      <c r="G145" s="209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3"/>
      <c r="Z145" s="203"/>
      <c r="AA145" s="203"/>
      <c r="AB145" s="203"/>
      <c r="AC145" s="203"/>
      <c r="AD145" s="203"/>
      <c r="AE145" s="203"/>
      <c r="AF145" s="203"/>
      <c r="AG145" s="203" t="s">
        <v>179</v>
      </c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203"/>
      <c r="AV145" s="203"/>
      <c r="AW145" s="203"/>
      <c r="AX145" s="203"/>
      <c r="AY145" s="203"/>
      <c r="AZ145" s="203"/>
      <c r="BA145" s="220" t="str">
        <f aca="false">C145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45" s="203"/>
      <c r="BC145" s="203"/>
      <c r="BD145" s="203"/>
      <c r="BE145" s="203"/>
      <c r="BF145" s="203"/>
      <c r="BG145" s="203"/>
      <c r="BH145" s="203"/>
    </row>
    <row r="146" customFormat="false" ht="12.75" hidden="false" customHeight="false" outlineLevel="0" collapsed="false">
      <c r="A146" s="164"/>
      <c r="B146" s="170"/>
      <c r="C146" s="221"/>
      <c r="D146" s="172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AE146" s="0" t="n">
        <v>15</v>
      </c>
      <c r="AF146" s="0" t="n">
        <v>21</v>
      </c>
      <c r="AG146" s="0" t="s">
        <v>94</v>
      </c>
    </row>
    <row r="147" customFormat="false" ht="12.75" hidden="false" customHeight="false" outlineLevel="0" collapsed="false">
      <c r="A147" s="222"/>
      <c r="B147" s="223" t="s">
        <v>18</v>
      </c>
      <c r="C147" s="224"/>
      <c r="D147" s="225"/>
      <c r="E147" s="226"/>
      <c r="F147" s="226"/>
      <c r="G147" s="227" t="n">
        <f aca="false">G8+G23+G47+G51+G58+G84+G86+G89+G102+G113+G118+G127+G132</f>
        <v>0</v>
      </c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AE147" s="0" t="n">
        <f aca="false">SUMIF(L7:L145,AE146,G7:G145)</f>
        <v>0</v>
      </c>
      <c r="AF147" s="0" t="n">
        <f aca="false">SUMIF(L7:L145,AF146,G7:G145)</f>
        <v>0</v>
      </c>
      <c r="AG147" s="0" t="s">
        <v>305</v>
      </c>
    </row>
    <row r="148" customFormat="false" ht="12.75" hidden="false" customHeight="false" outlineLevel="0" collapsed="false">
      <c r="A148" s="164"/>
      <c r="B148" s="170"/>
      <c r="C148" s="221"/>
      <c r="D148" s="172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</row>
    <row r="149" customFormat="false" ht="12.75" hidden="false" customHeight="false" outlineLevel="0" collapsed="false">
      <c r="C149" s="228"/>
      <c r="D149" s="110"/>
      <c r="AG149" s="0" t="s">
        <v>306</v>
      </c>
    </row>
    <row r="150" customFormat="false" ht="12.75" hidden="false" customHeight="false" outlineLevel="0" collapsed="false">
      <c r="D150" s="110"/>
    </row>
    <row r="151" customFormat="false" ht="12.75" hidden="false" customHeight="false" outlineLevel="0" collapsed="false">
      <c r="D151" s="110"/>
    </row>
    <row r="152" customFormat="false" ht="12.75" hidden="false" customHeight="false" outlineLevel="0" collapsed="false">
      <c r="D152" s="110"/>
    </row>
    <row r="153" customFormat="false" ht="12.75" hidden="false" customHeight="false" outlineLevel="0" collapsed="false">
      <c r="D153" s="110"/>
    </row>
    <row r="154" customFormat="false" ht="12.75" hidden="false" customHeight="false" outlineLevel="0" collapsed="false">
      <c r="D154" s="110"/>
    </row>
    <row r="155" customFormat="false" ht="12.75" hidden="false" customHeight="false" outlineLevel="0" collapsed="false">
      <c r="D155" s="110"/>
    </row>
    <row r="156" customFormat="false" ht="12.75" hidden="false" customHeight="false" outlineLevel="0" collapsed="false">
      <c r="D156" s="110"/>
    </row>
    <row r="157" customFormat="false" ht="12.75" hidden="false" customHeight="false" outlineLevel="0" collapsed="false">
      <c r="D157" s="110"/>
    </row>
    <row r="158" customFormat="false" ht="12.75" hidden="false" customHeight="false" outlineLevel="0" collapsed="false">
      <c r="D158" s="110"/>
    </row>
    <row r="159" customFormat="false" ht="12.75" hidden="false" customHeight="false" outlineLevel="0" collapsed="false">
      <c r="D159" s="110"/>
    </row>
    <row r="160" customFormat="false" ht="12.75" hidden="false" customHeight="false" outlineLevel="0" collapsed="false">
      <c r="D160" s="110"/>
    </row>
    <row r="161" customFormat="false" ht="12.75" hidden="false" customHeight="false" outlineLevel="0" collapsed="false">
      <c r="D161" s="110"/>
    </row>
    <row r="162" customFormat="false" ht="12.75" hidden="false" customHeight="false" outlineLevel="0" collapsed="false">
      <c r="D162" s="110"/>
    </row>
    <row r="163" customFormat="false" ht="12.75" hidden="false" customHeight="false" outlineLevel="0" collapsed="false">
      <c r="D163" s="110"/>
    </row>
    <row r="164" customFormat="false" ht="12.75" hidden="false" customHeight="false" outlineLevel="0" collapsed="false">
      <c r="D164" s="110"/>
    </row>
    <row r="165" customFormat="false" ht="12.75" hidden="false" customHeight="false" outlineLevel="0" collapsed="false">
      <c r="D165" s="110"/>
    </row>
    <row r="166" customFormat="false" ht="12.75" hidden="false" customHeight="false" outlineLevel="0" collapsed="false">
      <c r="D166" s="110"/>
    </row>
    <row r="167" customFormat="false" ht="12.75" hidden="false" customHeight="false" outlineLevel="0" collapsed="false">
      <c r="D167" s="110"/>
    </row>
    <row r="168" customFormat="false" ht="12.75" hidden="false" customHeight="false" outlineLevel="0" collapsed="false">
      <c r="D168" s="110"/>
    </row>
    <row r="169" customFormat="false" ht="12.75" hidden="false" customHeight="false" outlineLevel="0" collapsed="false">
      <c r="D169" s="110"/>
    </row>
    <row r="170" customFormat="false" ht="12.75" hidden="false" customHeight="false" outlineLevel="0" collapsed="false">
      <c r="D170" s="110"/>
    </row>
    <row r="171" customFormat="false" ht="12.75" hidden="false" customHeight="false" outlineLevel="0" collapsed="false">
      <c r="D171" s="110"/>
    </row>
    <row r="172" customFormat="false" ht="12.75" hidden="false" customHeight="false" outlineLevel="0" collapsed="false">
      <c r="D172" s="110"/>
    </row>
    <row r="173" customFormat="false" ht="12.75" hidden="false" customHeight="false" outlineLevel="0" collapsed="false">
      <c r="D173" s="110"/>
    </row>
    <row r="174" customFormat="false" ht="12.75" hidden="false" customHeight="false" outlineLevel="0" collapsed="false">
      <c r="D174" s="110"/>
    </row>
    <row r="175" customFormat="false" ht="12.75" hidden="false" customHeight="false" outlineLevel="0" collapsed="false">
      <c r="D175" s="110"/>
    </row>
    <row r="176" customFormat="false" ht="12.75" hidden="false" customHeight="false" outlineLevel="0" collapsed="false">
      <c r="D176" s="110"/>
    </row>
    <row r="177" customFormat="false" ht="12.75" hidden="false" customHeight="false" outlineLevel="0" collapsed="false">
      <c r="D177" s="110"/>
    </row>
    <row r="178" customFormat="false" ht="12.75" hidden="false" customHeight="false" outlineLevel="0" collapsed="false">
      <c r="D178" s="110"/>
    </row>
    <row r="179" customFormat="false" ht="12.75" hidden="false" customHeight="false" outlineLevel="0" collapsed="false">
      <c r="D179" s="110"/>
    </row>
    <row r="180" customFormat="false" ht="12.75" hidden="false" customHeight="false" outlineLevel="0" collapsed="false">
      <c r="D180" s="110"/>
    </row>
    <row r="181" customFormat="false" ht="12.75" hidden="false" customHeight="false" outlineLevel="0" collapsed="false">
      <c r="D181" s="110"/>
    </row>
    <row r="182" customFormat="false" ht="12.75" hidden="false" customHeight="false" outlineLevel="0" collapsed="false">
      <c r="D182" s="110"/>
    </row>
    <row r="183" customFormat="false" ht="12.75" hidden="false" customHeight="false" outlineLevel="0" collapsed="false">
      <c r="D183" s="110"/>
    </row>
    <row r="184" customFormat="false" ht="12.75" hidden="false" customHeight="false" outlineLevel="0" collapsed="false">
      <c r="D184" s="110"/>
    </row>
    <row r="185" customFormat="false" ht="12.75" hidden="false" customHeight="false" outlineLevel="0" collapsed="false">
      <c r="D185" s="110"/>
    </row>
    <row r="186" customFormat="false" ht="12.75" hidden="false" customHeight="false" outlineLevel="0" collapsed="false">
      <c r="D186" s="110"/>
    </row>
    <row r="187" customFormat="false" ht="12.75" hidden="false" customHeight="false" outlineLevel="0" collapsed="false">
      <c r="D187" s="110"/>
    </row>
    <row r="188" customFormat="false" ht="12.75" hidden="false" customHeight="false" outlineLevel="0" collapsed="false">
      <c r="D188" s="110"/>
    </row>
    <row r="189" customFormat="false" ht="12.75" hidden="false" customHeight="false" outlineLevel="0" collapsed="false">
      <c r="D189" s="110"/>
    </row>
    <row r="190" customFormat="false" ht="12.75" hidden="false" customHeight="false" outlineLevel="0" collapsed="false">
      <c r="D190" s="110"/>
    </row>
    <row r="191" customFormat="false" ht="12.75" hidden="false" customHeight="false" outlineLevel="0" collapsed="false">
      <c r="D191" s="110"/>
    </row>
    <row r="192" customFormat="false" ht="12.75" hidden="false" customHeight="false" outlineLevel="0" collapsed="false">
      <c r="D192" s="110"/>
    </row>
    <row r="193" customFormat="false" ht="12.75" hidden="false" customHeight="false" outlineLevel="0" collapsed="false">
      <c r="D193" s="110"/>
    </row>
    <row r="194" customFormat="false" ht="12.75" hidden="false" customHeight="false" outlineLevel="0" collapsed="false">
      <c r="D194" s="110"/>
    </row>
    <row r="195" customFormat="false" ht="12.75" hidden="false" customHeight="false" outlineLevel="0" collapsed="false">
      <c r="D195" s="110"/>
    </row>
    <row r="196" customFormat="false" ht="12.75" hidden="false" customHeight="false" outlineLevel="0" collapsed="false">
      <c r="D196" s="110"/>
    </row>
    <row r="197" customFormat="false" ht="12.75" hidden="false" customHeight="false" outlineLevel="0" collapsed="false">
      <c r="D197" s="110"/>
    </row>
    <row r="198" customFormat="false" ht="12.75" hidden="false" customHeight="false" outlineLevel="0" collapsed="false">
      <c r="D198" s="110"/>
    </row>
    <row r="199" customFormat="false" ht="12.75" hidden="false" customHeight="false" outlineLevel="0" collapsed="false">
      <c r="D199" s="110"/>
    </row>
    <row r="200" customFormat="false" ht="12.75" hidden="false" customHeight="false" outlineLevel="0" collapsed="false">
      <c r="D200" s="110"/>
    </row>
    <row r="201" customFormat="false" ht="12.75" hidden="false" customHeight="false" outlineLevel="0" collapsed="false">
      <c r="D201" s="110"/>
    </row>
    <row r="202" customFormat="false" ht="12.75" hidden="false" customHeight="false" outlineLevel="0" collapsed="false">
      <c r="D202" s="110"/>
    </row>
    <row r="203" customFormat="false" ht="12.75" hidden="false" customHeight="false" outlineLevel="0" collapsed="false">
      <c r="D203" s="110"/>
    </row>
    <row r="204" customFormat="false" ht="12.75" hidden="false" customHeight="false" outlineLevel="0" collapsed="false">
      <c r="D204" s="110"/>
    </row>
    <row r="205" customFormat="false" ht="12.75" hidden="false" customHeight="false" outlineLevel="0" collapsed="false">
      <c r="D205" s="110"/>
    </row>
    <row r="206" customFormat="false" ht="12.75" hidden="false" customHeight="false" outlineLevel="0" collapsed="false">
      <c r="D206" s="110"/>
    </row>
    <row r="207" customFormat="false" ht="12.75" hidden="false" customHeight="false" outlineLevel="0" collapsed="false">
      <c r="D207" s="110"/>
    </row>
    <row r="208" customFormat="false" ht="12.75" hidden="false" customHeight="false" outlineLevel="0" collapsed="false">
      <c r="D208" s="110"/>
    </row>
    <row r="209" customFormat="false" ht="12.75" hidden="false" customHeight="false" outlineLevel="0" collapsed="false">
      <c r="D209" s="110"/>
    </row>
    <row r="210" customFormat="false" ht="12.75" hidden="false" customHeight="false" outlineLevel="0" collapsed="false">
      <c r="D210" s="110"/>
    </row>
    <row r="211" customFormat="false" ht="12.75" hidden="false" customHeight="false" outlineLevel="0" collapsed="false">
      <c r="D211" s="110"/>
    </row>
    <row r="212" customFormat="false" ht="12.75" hidden="false" customHeight="false" outlineLevel="0" collapsed="false">
      <c r="D212" s="110"/>
    </row>
    <row r="213" customFormat="false" ht="12.75" hidden="false" customHeight="false" outlineLevel="0" collapsed="false">
      <c r="D213" s="110"/>
    </row>
    <row r="214" customFormat="false" ht="12.75" hidden="false" customHeight="false" outlineLevel="0" collapsed="false">
      <c r="D214" s="110"/>
    </row>
    <row r="215" customFormat="false" ht="12.75" hidden="false" customHeight="false" outlineLevel="0" collapsed="false">
      <c r="D215" s="110"/>
    </row>
    <row r="216" customFormat="false" ht="12.75" hidden="false" customHeight="false" outlineLevel="0" collapsed="false">
      <c r="D216" s="110"/>
    </row>
    <row r="217" customFormat="false" ht="12.75" hidden="false" customHeight="false" outlineLevel="0" collapsed="false">
      <c r="D217" s="110"/>
    </row>
    <row r="218" customFormat="false" ht="12.75" hidden="false" customHeight="false" outlineLevel="0" collapsed="false">
      <c r="D218" s="110"/>
    </row>
    <row r="219" customFormat="false" ht="12.75" hidden="false" customHeight="false" outlineLevel="0" collapsed="false">
      <c r="D219" s="110"/>
    </row>
    <row r="220" customFormat="false" ht="12.75" hidden="false" customHeight="false" outlineLevel="0" collapsed="false">
      <c r="D220" s="110"/>
    </row>
    <row r="221" customFormat="false" ht="12.75" hidden="false" customHeight="false" outlineLevel="0" collapsed="false">
      <c r="D221" s="110"/>
    </row>
    <row r="222" customFormat="false" ht="12.75" hidden="false" customHeight="false" outlineLevel="0" collapsed="false">
      <c r="D222" s="110"/>
    </row>
    <row r="223" customFormat="false" ht="12.75" hidden="false" customHeight="false" outlineLevel="0" collapsed="false">
      <c r="D223" s="110"/>
    </row>
    <row r="224" customFormat="false" ht="12.75" hidden="false" customHeight="false" outlineLevel="0" collapsed="false">
      <c r="D224" s="110"/>
    </row>
    <row r="225" customFormat="false" ht="12.75" hidden="false" customHeight="false" outlineLevel="0" collapsed="false">
      <c r="D225" s="110"/>
    </row>
    <row r="226" customFormat="false" ht="12.75" hidden="false" customHeight="false" outlineLevel="0" collapsed="false">
      <c r="D226" s="110"/>
    </row>
    <row r="227" customFormat="false" ht="12.75" hidden="false" customHeight="false" outlineLevel="0" collapsed="false">
      <c r="D227" s="110"/>
    </row>
    <row r="228" customFormat="false" ht="12.75" hidden="false" customHeight="false" outlineLevel="0" collapsed="false">
      <c r="D228" s="110"/>
    </row>
    <row r="229" customFormat="false" ht="12.75" hidden="false" customHeight="false" outlineLevel="0" collapsed="false">
      <c r="D229" s="110"/>
    </row>
    <row r="230" customFormat="false" ht="12.75" hidden="false" customHeight="false" outlineLevel="0" collapsed="false">
      <c r="D230" s="110"/>
    </row>
    <row r="231" customFormat="false" ht="12.75" hidden="false" customHeight="false" outlineLevel="0" collapsed="false">
      <c r="D231" s="110"/>
    </row>
    <row r="232" customFormat="false" ht="12.75" hidden="false" customHeight="false" outlineLevel="0" collapsed="false">
      <c r="D232" s="110"/>
    </row>
    <row r="233" customFormat="false" ht="12.75" hidden="false" customHeight="false" outlineLevel="0" collapsed="false">
      <c r="D233" s="110"/>
    </row>
    <row r="234" customFormat="false" ht="12.75" hidden="false" customHeight="false" outlineLevel="0" collapsed="false">
      <c r="D234" s="110"/>
    </row>
    <row r="235" customFormat="false" ht="12.75" hidden="false" customHeight="false" outlineLevel="0" collapsed="false">
      <c r="D235" s="110"/>
    </row>
    <row r="236" customFormat="false" ht="12.75" hidden="false" customHeight="false" outlineLevel="0" collapsed="false">
      <c r="D236" s="110"/>
    </row>
    <row r="237" customFormat="false" ht="12.75" hidden="false" customHeight="false" outlineLevel="0" collapsed="false">
      <c r="D237" s="110"/>
    </row>
    <row r="238" customFormat="false" ht="12.75" hidden="false" customHeight="false" outlineLevel="0" collapsed="false">
      <c r="D238" s="110"/>
    </row>
    <row r="239" customFormat="false" ht="12.75" hidden="false" customHeight="false" outlineLevel="0" collapsed="false">
      <c r="D239" s="110"/>
    </row>
    <row r="240" customFormat="false" ht="12.75" hidden="false" customHeight="false" outlineLevel="0" collapsed="false">
      <c r="D240" s="110"/>
    </row>
    <row r="241" customFormat="false" ht="12.75" hidden="false" customHeight="false" outlineLevel="0" collapsed="false">
      <c r="D241" s="110"/>
    </row>
    <row r="242" customFormat="false" ht="12.75" hidden="false" customHeight="false" outlineLevel="0" collapsed="false">
      <c r="D242" s="110"/>
    </row>
    <row r="243" customFormat="false" ht="12.75" hidden="false" customHeight="false" outlineLevel="0" collapsed="false">
      <c r="D243" s="110"/>
    </row>
    <row r="244" customFormat="false" ht="12.75" hidden="false" customHeight="false" outlineLevel="0" collapsed="false">
      <c r="D244" s="110"/>
    </row>
    <row r="245" customFormat="false" ht="12.75" hidden="false" customHeight="false" outlineLevel="0" collapsed="false">
      <c r="D245" s="110"/>
    </row>
    <row r="246" customFormat="false" ht="12.75" hidden="false" customHeight="false" outlineLevel="0" collapsed="false">
      <c r="D246" s="110"/>
    </row>
    <row r="247" customFormat="false" ht="12.75" hidden="false" customHeight="false" outlineLevel="0" collapsed="false">
      <c r="D247" s="110"/>
    </row>
    <row r="248" customFormat="false" ht="12.75" hidden="false" customHeight="false" outlineLevel="0" collapsed="false">
      <c r="D248" s="110"/>
    </row>
    <row r="249" customFormat="false" ht="12.75" hidden="false" customHeight="false" outlineLevel="0" collapsed="false">
      <c r="D249" s="110"/>
    </row>
    <row r="250" customFormat="false" ht="12.75" hidden="false" customHeight="false" outlineLevel="0" collapsed="false">
      <c r="D250" s="110"/>
    </row>
    <row r="251" customFormat="false" ht="12.75" hidden="false" customHeight="false" outlineLevel="0" collapsed="false">
      <c r="D251" s="110"/>
    </row>
    <row r="252" customFormat="false" ht="12.75" hidden="false" customHeight="false" outlineLevel="0" collapsed="false">
      <c r="D252" s="110"/>
    </row>
    <row r="253" customFormat="false" ht="12.75" hidden="false" customHeight="false" outlineLevel="0" collapsed="false">
      <c r="D253" s="110"/>
    </row>
    <row r="254" customFormat="false" ht="12.75" hidden="false" customHeight="false" outlineLevel="0" collapsed="false">
      <c r="D254" s="110"/>
    </row>
    <row r="255" customFormat="false" ht="12.75" hidden="false" customHeight="false" outlineLevel="0" collapsed="false">
      <c r="D255" s="110"/>
    </row>
    <row r="256" customFormat="false" ht="12.75" hidden="false" customHeight="false" outlineLevel="0" collapsed="false">
      <c r="D256" s="110"/>
    </row>
    <row r="257" customFormat="false" ht="12.75" hidden="false" customHeight="false" outlineLevel="0" collapsed="false">
      <c r="D257" s="110"/>
    </row>
    <row r="258" customFormat="false" ht="12.75" hidden="false" customHeight="false" outlineLevel="0" collapsed="false">
      <c r="D258" s="110"/>
    </row>
    <row r="259" customFormat="false" ht="12.75" hidden="false" customHeight="false" outlineLevel="0" collapsed="false">
      <c r="D259" s="110"/>
    </row>
    <row r="260" customFormat="false" ht="12.75" hidden="false" customHeight="false" outlineLevel="0" collapsed="false">
      <c r="D260" s="110"/>
    </row>
    <row r="261" customFormat="false" ht="12.75" hidden="false" customHeight="false" outlineLevel="0" collapsed="false">
      <c r="D261" s="110"/>
    </row>
    <row r="262" customFormat="false" ht="12.75" hidden="false" customHeight="false" outlineLevel="0" collapsed="false">
      <c r="D262" s="110"/>
    </row>
    <row r="263" customFormat="false" ht="12.75" hidden="false" customHeight="false" outlineLevel="0" collapsed="false">
      <c r="D263" s="110"/>
    </row>
    <row r="264" customFormat="false" ht="12.75" hidden="false" customHeight="false" outlineLevel="0" collapsed="false">
      <c r="D264" s="110"/>
    </row>
    <row r="265" customFormat="false" ht="12.75" hidden="false" customHeight="false" outlineLevel="0" collapsed="false">
      <c r="D265" s="110"/>
    </row>
    <row r="266" customFormat="false" ht="12.75" hidden="false" customHeight="false" outlineLevel="0" collapsed="false">
      <c r="D266" s="110"/>
    </row>
    <row r="267" customFormat="false" ht="12.75" hidden="false" customHeight="false" outlineLevel="0" collapsed="false">
      <c r="D267" s="110"/>
    </row>
    <row r="268" customFormat="false" ht="12.75" hidden="false" customHeight="false" outlineLevel="0" collapsed="false">
      <c r="D268" s="110"/>
    </row>
    <row r="269" customFormat="false" ht="12.75" hidden="false" customHeight="false" outlineLevel="0" collapsed="false">
      <c r="D269" s="110"/>
    </row>
    <row r="270" customFormat="false" ht="12.75" hidden="false" customHeight="false" outlineLevel="0" collapsed="false">
      <c r="D270" s="110"/>
    </row>
    <row r="271" customFormat="false" ht="12.75" hidden="false" customHeight="false" outlineLevel="0" collapsed="false">
      <c r="D271" s="110"/>
    </row>
    <row r="272" customFormat="false" ht="12.75" hidden="false" customHeight="false" outlineLevel="0" collapsed="false">
      <c r="D272" s="110"/>
    </row>
    <row r="273" customFormat="false" ht="12.75" hidden="false" customHeight="false" outlineLevel="0" collapsed="false">
      <c r="D273" s="110"/>
    </row>
    <row r="274" customFormat="false" ht="12.75" hidden="false" customHeight="false" outlineLevel="0" collapsed="false">
      <c r="D274" s="110"/>
    </row>
    <row r="275" customFormat="false" ht="12.75" hidden="false" customHeight="false" outlineLevel="0" collapsed="false">
      <c r="D275" s="110"/>
    </row>
    <row r="276" customFormat="false" ht="12.75" hidden="false" customHeight="false" outlineLevel="0" collapsed="false">
      <c r="D276" s="110"/>
    </row>
    <row r="277" customFormat="false" ht="12.75" hidden="false" customHeight="false" outlineLevel="0" collapsed="false">
      <c r="D277" s="110"/>
    </row>
    <row r="278" customFormat="false" ht="12.75" hidden="false" customHeight="false" outlineLevel="0" collapsed="false">
      <c r="D278" s="110"/>
    </row>
    <row r="279" customFormat="false" ht="12.75" hidden="false" customHeight="false" outlineLevel="0" collapsed="false">
      <c r="D279" s="110"/>
    </row>
    <row r="280" customFormat="false" ht="12.75" hidden="false" customHeight="false" outlineLevel="0" collapsed="false">
      <c r="D280" s="110"/>
    </row>
    <row r="281" customFormat="false" ht="12.75" hidden="false" customHeight="false" outlineLevel="0" collapsed="false">
      <c r="D281" s="110"/>
    </row>
    <row r="282" customFormat="false" ht="12.75" hidden="false" customHeight="false" outlineLevel="0" collapsed="false">
      <c r="D282" s="110"/>
    </row>
    <row r="283" customFormat="false" ht="12.75" hidden="false" customHeight="false" outlineLevel="0" collapsed="false">
      <c r="D283" s="110"/>
    </row>
    <row r="284" customFormat="false" ht="12.75" hidden="false" customHeight="false" outlineLevel="0" collapsed="false">
      <c r="D284" s="110"/>
    </row>
    <row r="285" customFormat="false" ht="12.75" hidden="false" customHeight="false" outlineLevel="0" collapsed="false">
      <c r="D285" s="110"/>
    </row>
    <row r="286" customFormat="false" ht="12.75" hidden="false" customHeight="false" outlineLevel="0" collapsed="false">
      <c r="D286" s="110"/>
    </row>
    <row r="287" customFormat="false" ht="12.75" hidden="false" customHeight="false" outlineLevel="0" collapsed="false">
      <c r="D287" s="110"/>
    </row>
    <row r="288" customFormat="false" ht="12.75" hidden="false" customHeight="false" outlineLevel="0" collapsed="false">
      <c r="D288" s="110"/>
    </row>
    <row r="289" customFormat="false" ht="12.75" hidden="false" customHeight="false" outlineLevel="0" collapsed="false">
      <c r="D289" s="110"/>
    </row>
    <row r="290" customFormat="false" ht="12.75" hidden="false" customHeight="false" outlineLevel="0" collapsed="false">
      <c r="D290" s="110"/>
    </row>
    <row r="291" customFormat="false" ht="12.75" hidden="false" customHeight="false" outlineLevel="0" collapsed="false">
      <c r="D291" s="110"/>
    </row>
    <row r="292" customFormat="false" ht="12.75" hidden="false" customHeight="false" outlineLevel="0" collapsed="false">
      <c r="D292" s="110"/>
    </row>
    <row r="293" customFormat="false" ht="12.75" hidden="false" customHeight="false" outlineLevel="0" collapsed="false">
      <c r="D293" s="110"/>
    </row>
    <row r="294" customFormat="false" ht="12.75" hidden="false" customHeight="false" outlineLevel="0" collapsed="false">
      <c r="D294" s="110"/>
    </row>
    <row r="295" customFormat="false" ht="12.75" hidden="false" customHeight="false" outlineLevel="0" collapsed="false">
      <c r="D295" s="110"/>
    </row>
    <row r="296" customFormat="false" ht="12.75" hidden="false" customHeight="false" outlineLevel="0" collapsed="false">
      <c r="D296" s="110"/>
    </row>
    <row r="297" customFormat="false" ht="12.75" hidden="false" customHeight="false" outlineLevel="0" collapsed="false">
      <c r="D297" s="110"/>
    </row>
    <row r="298" customFormat="false" ht="12.75" hidden="false" customHeight="false" outlineLevel="0" collapsed="false">
      <c r="D298" s="110"/>
    </row>
    <row r="299" customFormat="false" ht="12.75" hidden="false" customHeight="false" outlineLevel="0" collapsed="false">
      <c r="D299" s="110"/>
    </row>
    <row r="300" customFormat="false" ht="12.75" hidden="false" customHeight="false" outlineLevel="0" collapsed="false">
      <c r="D300" s="110"/>
    </row>
    <row r="301" customFormat="false" ht="12.75" hidden="false" customHeight="false" outlineLevel="0" collapsed="false">
      <c r="D301" s="110"/>
    </row>
    <row r="302" customFormat="false" ht="12.75" hidden="false" customHeight="false" outlineLevel="0" collapsed="false">
      <c r="D302" s="110"/>
    </row>
    <row r="303" customFormat="false" ht="12.75" hidden="false" customHeight="false" outlineLevel="0" collapsed="false">
      <c r="D303" s="110"/>
    </row>
    <row r="304" customFormat="false" ht="12.75" hidden="false" customHeight="false" outlineLevel="0" collapsed="false">
      <c r="D304" s="110"/>
    </row>
    <row r="305" customFormat="false" ht="12.75" hidden="false" customHeight="false" outlineLevel="0" collapsed="false">
      <c r="D305" s="110"/>
    </row>
    <row r="306" customFormat="false" ht="12.75" hidden="false" customHeight="false" outlineLevel="0" collapsed="false">
      <c r="D306" s="110"/>
    </row>
    <row r="307" customFormat="false" ht="12.75" hidden="false" customHeight="false" outlineLevel="0" collapsed="false">
      <c r="D307" s="110"/>
    </row>
    <row r="308" customFormat="false" ht="12.75" hidden="false" customHeight="false" outlineLevel="0" collapsed="false">
      <c r="D308" s="110"/>
    </row>
    <row r="309" customFormat="false" ht="12.75" hidden="false" customHeight="false" outlineLevel="0" collapsed="false">
      <c r="D309" s="110"/>
    </row>
    <row r="310" customFormat="false" ht="12.75" hidden="false" customHeight="false" outlineLevel="0" collapsed="false">
      <c r="D310" s="110"/>
    </row>
    <row r="311" customFormat="false" ht="12.75" hidden="false" customHeight="false" outlineLevel="0" collapsed="false">
      <c r="D311" s="110"/>
    </row>
    <row r="312" customFormat="false" ht="12.75" hidden="false" customHeight="false" outlineLevel="0" collapsed="false">
      <c r="D312" s="110"/>
    </row>
    <row r="313" customFormat="false" ht="12.75" hidden="false" customHeight="false" outlineLevel="0" collapsed="false">
      <c r="D313" s="110"/>
    </row>
    <row r="314" customFormat="false" ht="12.75" hidden="false" customHeight="false" outlineLevel="0" collapsed="false">
      <c r="D314" s="110"/>
    </row>
    <row r="315" customFormat="false" ht="12.75" hidden="false" customHeight="false" outlineLevel="0" collapsed="false">
      <c r="D315" s="110"/>
    </row>
    <row r="316" customFormat="false" ht="12.75" hidden="false" customHeight="false" outlineLevel="0" collapsed="false">
      <c r="D316" s="110"/>
    </row>
    <row r="317" customFormat="false" ht="12.75" hidden="false" customHeight="false" outlineLevel="0" collapsed="false">
      <c r="D317" s="110"/>
    </row>
    <row r="318" customFormat="false" ht="12.75" hidden="false" customHeight="false" outlineLevel="0" collapsed="false">
      <c r="D318" s="110"/>
    </row>
    <row r="319" customFormat="false" ht="12.75" hidden="false" customHeight="false" outlineLevel="0" collapsed="false">
      <c r="D319" s="110"/>
    </row>
    <row r="320" customFormat="false" ht="12.75" hidden="false" customHeight="false" outlineLevel="0" collapsed="false">
      <c r="D320" s="110"/>
    </row>
    <row r="321" customFormat="false" ht="12.75" hidden="false" customHeight="false" outlineLevel="0" collapsed="false">
      <c r="D321" s="110"/>
    </row>
    <row r="322" customFormat="false" ht="12.75" hidden="false" customHeight="false" outlineLevel="0" collapsed="false">
      <c r="D322" s="110"/>
    </row>
    <row r="323" customFormat="false" ht="12.75" hidden="false" customHeight="false" outlineLevel="0" collapsed="false">
      <c r="D323" s="110"/>
    </row>
    <row r="324" customFormat="false" ht="12.75" hidden="false" customHeight="false" outlineLevel="0" collapsed="false">
      <c r="D324" s="110"/>
    </row>
    <row r="325" customFormat="false" ht="12.75" hidden="false" customHeight="false" outlineLevel="0" collapsed="false">
      <c r="D325" s="110"/>
    </row>
    <row r="326" customFormat="false" ht="12.75" hidden="false" customHeight="false" outlineLevel="0" collapsed="false">
      <c r="D326" s="110"/>
    </row>
    <row r="327" customFormat="false" ht="12.75" hidden="false" customHeight="false" outlineLevel="0" collapsed="false">
      <c r="D327" s="110"/>
    </row>
    <row r="328" customFormat="false" ht="12.75" hidden="false" customHeight="false" outlineLevel="0" collapsed="false">
      <c r="D328" s="110"/>
    </row>
    <row r="329" customFormat="false" ht="12.75" hidden="false" customHeight="false" outlineLevel="0" collapsed="false">
      <c r="D329" s="110"/>
    </row>
    <row r="330" customFormat="false" ht="12.75" hidden="false" customHeight="false" outlineLevel="0" collapsed="false">
      <c r="D330" s="110"/>
    </row>
    <row r="331" customFormat="false" ht="12.75" hidden="false" customHeight="false" outlineLevel="0" collapsed="false">
      <c r="D331" s="110"/>
    </row>
    <row r="332" customFormat="false" ht="12.75" hidden="false" customHeight="false" outlineLevel="0" collapsed="false">
      <c r="D332" s="110"/>
    </row>
    <row r="333" customFormat="false" ht="12.75" hidden="false" customHeight="false" outlineLevel="0" collapsed="false">
      <c r="D333" s="110"/>
    </row>
    <row r="334" customFormat="false" ht="12.75" hidden="false" customHeight="false" outlineLevel="0" collapsed="false">
      <c r="D334" s="110"/>
    </row>
    <row r="335" customFormat="false" ht="12.75" hidden="false" customHeight="false" outlineLevel="0" collapsed="false">
      <c r="D335" s="110"/>
    </row>
    <row r="336" customFormat="false" ht="12.75" hidden="false" customHeight="false" outlineLevel="0" collapsed="false">
      <c r="D336" s="110"/>
    </row>
    <row r="337" customFormat="false" ht="12.75" hidden="false" customHeight="false" outlineLevel="0" collapsed="false">
      <c r="D337" s="110"/>
    </row>
    <row r="338" customFormat="false" ht="12.75" hidden="false" customHeight="false" outlineLevel="0" collapsed="false">
      <c r="D338" s="110"/>
    </row>
    <row r="339" customFormat="false" ht="12.75" hidden="false" customHeight="false" outlineLevel="0" collapsed="false">
      <c r="D339" s="110"/>
    </row>
    <row r="340" customFormat="false" ht="12.75" hidden="false" customHeight="false" outlineLevel="0" collapsed="false">
      <c r="D340" s="110"/>
    </row>
    <row r="341" customFormat="false" ht="12.75" hidden="false" customHeight="false" outlineLevel="0" collapsed="false">
      <c r="D341" s="110"/>
    </row>
    <row r="342" customFormat="false" ht="12.75" hidden="false" customHeight="false" outlineLevel="0" collapsed="false">
      <c r="D342" s="110"/>
    </row>
    <row r="343" customFormat="false" ht="12.75" hidden="false" customHeight="false" outlineLevel="0" collapsed="false">
      <c r="D343" s="110"/>
    </row>
    <row r="344" customFormat="false" ht="12.75" hidden="false" customHeight="false" outlineLevel="0" collapsed="false">
      <c r="D344" s="110"/>
    </row>
    <row r="345" customFormat="false" ht="12.75" hidden="false" customHeight="false" outlineLevel="0" collapsed="false">
      <c r="D345" s="110"/>
    </row>
    <row r="346" customFormat="false" ht="12.75" hidden="false" customHeight="false" outlineLevel="0" collapsed="false">
      <c r="D346" s="110"/>
    </row>
    <row r="347" customFormat="false" ht="12.75" hidden="false" customHeight="false" outlineLevel="0" collapsed="false">
      <c r="D347" s="110"/>
    </row>
    <row r="348" customFormat="false" ht="12.75" hidden="false" customHeight="false" outlineLevel="0" collapsed="false">
      <c r="D348" s="110"/>
    </row>
    <row r="349" customFormat="false" ht="12.75" hidden="false" customHeight="false" outlineLevel="0" collapsed="false">
      <c r="D349" s="110"/>
    </row>
    <row r="350" customFormat="false" ht="12.75" hidden="false" customHeight="false" outlineLevel="0" collapsed="false">
      <c r="D350" s="110"/>
    </row>
    <row r="351" customFormat="false" ht="12.75" hidden="false" customHeight="false" outlineLevel="0" collapsed="false">
      <c r="D351" s="110"/>
    </row>
    <row r="352" customFormat="false" ht="12.75" hidden="false" customHeight="false" outlineLevel="0" collapsed="false">
      <c r="D352" s="110"/>
    </row>
    <row r="353" customFormat="false" ht="12.75" hidden="false" customHeight="false" outlineLevel="0" collapsed="false">
      <c r="D353" s="110"/>
    </row>
    <row r="354" customFormat="false" ht="12.75" hidden="false" customHeight="false" outlineLevel="0" collapsed="false">
      <c r="D354" s="110"/>
    </row>
    <row r="355" customFormat="false" ht="12.75" hidden="false" customHeight="false" outlineLevel="0" collapsed="false">
      <c r="D355" s="110"/>
    </row>
    <row r="356" customFormat="false" ht="12.75" hidden="false" customHeight="false" outlineLevel="0" collapsed="false">
      <c r="D356" s="110"/>
    </row>
    <row r="357" customFormat="false" ht="12.75" hidden="false" customHeight="false" outlineLevel="0" collapsed="false">
      <c r="D357" s="110"/>
    </row>
    <row r="358" customFormat="false" ht="12.75" hidden="false" customHeight="false" outlineLevel="0" collapsed="false">
      <c r="D358" s="110"/>
    </row>
    <row r="359" customFormat="false" ht="12.75" hidden="false" customHeight="false" outlineLevel="0" collapsed="false">
      <c r="D359" s="110"/>
    </row>
    <row r="360" customFormat="false" ht="12.75" hidden="false" customHeight="false" outlineLevel="0" collapsed="false">
      <c r="D360" s="110"/>
    </row>
    <row r="361" customFormat="false" ht="12.75" hidden="false" customHeight="false" outlineLevel="0" collapsed="false">
      <c r="D361" s="110"/>
    </row>
    <row r="362" customFormat="false" ht="12.75" hidden="false" customHeight="false" outlineLevel="0" collapsed="false">
      <c r="D362" s="110"/>
    </row>
    <row r="363" customFormat="false" ht="12.75" hidden="false" customHeight="false" outlineLevel="0" collapsed="false">
      <c r="D363" s="110"/>
    </row>
    <row r="364" customFormat="false" ht="12.75" hidden="false" customHeight="false" outlineLevel="0" collapsed="false">
      <c r="D364" s="110"/>
    </row>
    <row r="365" customFormat="false" ht="12.75" hidden="false" customHeight="false" outlineLevel="0" collapsed="false">
      <c r="D365" s="110"/>
    </row>
    <row r="366" customFormat="false" ht="12.75" hidden="false" customHeight="false" outlineLevel="0" collapsed="false">
      <c r="D366" s="110"/>
    </row>
    <row r="367" customFormat="false" ht="12.75" hidden="false" customHeight="false" outlineLevel="0" collapsed="false">
      <c r="D367" s="110"/>
    </row>
    <row r="368" customFormat="false" ht="12.75" hidden="false" customHeight="false" outlineLevel="0" collapsed="false">
      <c r="D368" s="110"/>
    </row>
    <row r="369" customFormat="false" ht="12.75" hidden="false" customHeight="false" outlineLevel="0" collapsed="false">
      <c r="D369" s="110"/>
    </row>
    <row r="370" customFormat="false" ht="12.75" hidden="false" customHeight="false" outlineLevel="0" collapsed="false">
      <c r="D370" s="110"/>
    </row>
    <row r="371" customFormat="false" ht="12.75" hidden="false" customHeight="false" outlineLevel="0" collapsed="false">
      <c r="D371" s="110"/>
    </row>
    <row r="372" customFormat="false" ht="12.75" hidden="false" customHeight="false" outlineLevel="0" collapsed="false">
      <c r="D372" s="110"/>
    </row>
    <row r="373" customFormat="false" ht="12.75" hidden="false" customHeight="false" outlineLevel="0" collapsed="false">
      <c r="D373" s="110"/>
    </row>
    <row r="374" customFormat="false" ht="12.75" hidden="false" customHeight="false" outlineLevel="0" collapsed="false">
      <c r="D374" s="110"/>
    </row>
    <row r="375" customFormat="false" ht="12.75" hidden="false" customHeight="false" outlineLevel="0" collapsed="false">
      <c r="D375" s="110"/>
    </row>
    <row r="376" customFormat="false" ht="12.75" hidden="false" customHeight="false" outlineLevel="0" collapsed="false">
      <c r="D376" s="110"/>
    </row>
    <row r="377" customFormat="false" ht="12.75" hidden="false" customHeight="false" outlineLevel="0" collapsed="false">
      <c r="D377" s="110"/>
    </row>
    <row r="378" customFormat="false" ht="12.75" hidden="false" customHeight="false" outlineLevel="0" collapsed="false">
      <c r="D378" s="110"/>
    </row>
    <row r="379" customFormat="false" ht="12.75" hidden="false" customHeight="false" outlineLevel="0" collapsed="false">
      <c r="D379" s="110"/>
    </row>
    <row r="380" customFormat="false" ht="12.75" hidden="false" customHeight="false" outlineLevel="0" collapsed="false">
      <c r="D380" s="110"/>
    </row>
    <row r="381" customFormat="false" ht="12.75" hidden="false" customHeight="false" outlineLevel="0" collapsed="false">
      <c r="D381" s="110"/>
    </row>
    <row r="382" customFormat="false" ht="12.75" hidden="false" customHeight="false" outlineLevel="0" collapsed="false">
      <c r="D382" s="110"/>
    </row>
    <row r="383" customFormat="false" ht="12.75" hidden="false" customHeight="false" outlineLevel="0" collapsed="false">
      <c r="D383" s="110"/>
    </row>
    <row r="384" customFormat="false" ht="12.75" hidden="false" customHeight="false" outlineLevel="0" collapsed="false">
      <c r="D384" s="110"/>
    </row>
    <row r="385" customFormat="false" ht="12.75" hidden="false" customHeight="false" outlineLevel="0" collapsed="false">
      <c r="D385" s="110"/>
    </row>
    <row r="386" customFormat="false" ht="12.75" hidden="false" customHeight="false" outlineLevel="0" collapsed="false">
      <c r="D386" s="110"/>
    </row>
    <row r="387" customFormat="false" ht="12.75" hidden="false" customHeight="false" outlineLevel="0" collapsed="false">
      <c r="D387" s="110"/>
    </row>
    <row r="388" customFormat="false" ht="12.75" hidden="false" customHeight="false" outlineLevel="0" collapsed="false">
      <c r="D388" s="110"/>
    </row>
    <row r="389" customFormat="false" ht="12.75" hidden="false" customHeight="false" outlineLevel="0" collapsed="false">
      <c r="D389" s="110"/>
    </row>
    <row r="390" customFormat="false" ht="12.75" hidden="false" customHeight="false" outlineLevel="0" collapsed="false">
      <c r="D390" s="110"/>
    </row>
    <row r="391" customFormat="false" ht="12.75" hidden="false" customHeight="false" outlineLevel="0" collapsed="false">
      <c r="D391" s="110"/>
    </row>
    <row r="392" customFormat="false" ht="12.75" hidden="false" customHeight="false" outlineLevel="0" collapsed="false">
      <c r="D392" s="110"/>
    </row>
    <row r="393" customFormat="false" ht="12.75" hidden="false" customHeight="false" outlineLevel="0" collapsed="false">
      <c r="D393" s="110"/>
    </row>
    <row r="394" customFormat="false" ht="12.75" hidden="false" customHeight="false" outlineLevel="0" collapsed="false">
      <c r="D394" s="110"/>
    </row>
    <row r="395" customFormat="false" ht="12.75" hidden="false" customHeight="false" outlineLevel="0" collapsed="false">
      <c r="D395" s="110"/>
    </row>
    <row r="396" customFormat="false" ht="12.75" hidden="false" customHeight="false" outlineLevel="0" collapsed="false">
      <c r="D396" s="110"/>
    </row>
    <row r="397" customFormat="false" ht="12.75" hidden="false" customHeight="false" outlineLevel="0" collapsed="false">
      <c r="D397" s="110"/>
    </row>
    <row r="398" customFormat="false" ht="12.75" hidden="false" customHeight="false" outlineLevel="0" collapsed="false">
      <c r="D398" s="110"/>
    </row>
    <row r="399" customFormat="false" ht="12.75" hidden="false" customHeight="false" outlineLevel="0" collapsed="false">
      <c r="D399" s="110"/>
    </row>
    <row r="400" customFormat="false" ht="12.75" hidden="false" customHeight="false" outlineLevel="0" collapsed="false">
      <c r="D400" s="110"/>
    </row>
    <row r="401" customFormat="false" ht="12.75" hidden="false" customHeight="false" outlineLevel="0" collapsed="false">
      <c r="D401" s="110"/>
    </row>
    <row r="402" customFormat="false" ht="12.75" hidden="false" customHeight="false" outlineLevel="0" collapsed="false">
      <c r="D402" s="110"/>
    </row>
    <row r="403" customFormat="false" ht="12.75" hidden="false" customHeight="false" outlineLevel="0" collapsed="false">
      <c r="D403" s="110"/>
    </row>
    <row r="404" customFormat="false" ht="12.75" hidden="false" customHeight="false" outlineLevel="0" collapsed="false">
      <c r="D404" s="110"/>
    </row>
    <row r="405" customFormat="false" ht="12.75" hidden="false" customHeight="false" outlineLevel="0" collapsed="false">
      <c r="D405" s="110"/>
    </row>
    <row r="406" customFormat="false" ht="12.75" hidden="false" customHeight="false" outlineLevel="0" collapsed="false">
      <c r="D406" s="110"/>
    </row>
    <row r="407" customFormat="false" ht="12.75" hidden="false" customHeight="false" outlineLevel="0" collapsed="false">
      <c r="D407" s="110"/>
    </row>
    <row r="408" customFormat="false" ht="12.75" hidden="false" customHeight="false" outlineLevel="0" collapsed="false">
      <c r="D408" s="110"/>
    </row>
    <row r="409" customFormat="false" ht="12.75" hidden="false" customHeight="false" outlineLevel="0" collapsed="false">
      <c r="D409" s="110"/>
    </row>
    <row r="410" customFormat="false" ht="12.75" hidden="false" customHeight="false" outlineLevel="0" collapsed="false">
      <c r="D410" s="110"/>
    </row>
    <row r="411" customFormat="false" ht="12.75" hidden="false" customHeight="false" outlineLevel="0" collapsed="false">
      <c r="D411" s="110"/>
    </row>
    <row r="412" customFormat="false" ht="12.75" hidden="false" customHeight="false" outlineLevel="0" collapsed="false">
      <c r="D412" s="110"/>
    </row>
    <row r="413" customFormat="false" ht="12.75" hidden="false" customHeight="false" outlineLevel="0" collapsed="false">
      <c r="D413" s="110"/>
    </row>
    <row r="414" customFormat="false" ht="12.75" hidden="false" customHeight="false" outlineLevel="0" collapsed="false">
      <c r="D414" s="110"/>
    </row>
    <row r="415" customFormat="false" ht="12.75" hidden="false" customHeight="false" outlineLevel="0" collapsed="false">
      <c r="D415" s="110"/>
    </row>
    <row r="416" customFormat="false" ht="12.75" hidden="false" customHeight="false" outlineLevel="0" collapsed="false">
      <c r="D416" s="110"/>
    </row>
    <row r="417" customFormat="false" ht="12.75" hidden="false" customHeight="false" outlineLevel="0" collapsed="false">
      <c r="D417" s="110"/>
    </row>
    <row r="418" customFormat="false" ht="12.75" hidden="false" customHeight="false" outlineLevel="0" collapsed="false">
      <c r="D418" s="110"/>
    </row>
    <row r="419" customFormat="false" ht="12.75" hidden="false" customHeight="false" outlineLevel="0" collapsed="false">
      <c r="D419" s="110"/>
    </row>
    <row r="420" customFormat="false" ht="12.75" hidden="false" customHeight="false" outlineLevel="0" collapsed="false">
      <c r="D420" s="110"/>
    </row>
    <row r="421" customFormat="false" ht="12.75" hidden="false" customHeight="false" outlineLevel="0" collapsed="false">
      <c r="D421" s="110"/>
    </row>
    <row r="422" customFormat="false" ht="12.75" hidden="false" customHeight="false" outlineLevel="0" collapsed="false">
      <c r="D422" s="110"/>
    </row>
    <row r="423" customFormat="false" ht="12.75" hidden="false" customHeight="false" outlineLevel="0" collapsed="false">
      <c r="D423" s="110"/>
    </row>
    <row r="424" customFormat="false" ht="12.75" hidden="false" customHeight="false" outlineLevel="0" collapsed="false">
      <c r="D424" s="110"/>
    </row>
    <row r="425" customFormat="false" ht="12.75" hidden="false" customHeight="false" outlineLevel="0" collapsed="false">
      <c r="D425" s="110"/>
    </row>
    <row r="426" customFormat="false" ht="12.75" hidden="false" customHeight="false" outlineLevel="0" collapsed="false">
      <c r="D426" s="110"/>
    </row>
    <row r="427" customFormat="false" ht="12.75" hidden="false" customHeight="false" outlineLevel="0" collapsed="false">
      <c r="D427" s="110"/>
    </row>
    <row r="428" customFormat="false" ht="12.75" hidden="false" customHeight="false" outlineLevel="0" collapsed="false">
      <c r="D428" s="110"/>
    </row>
    <row r="429" customFormat="false" ht="12.75" hidden="false" customHeight="false" outlineLevel="0" collapsed="false">
      <c r="D429" s="110"/>
    </row>
    <row r="430" customFormat="false" ht="12.75" hidden="false" customHeight="false" outlineLevel="0" collapsed="false">
      <c r="D430" s="110"/>
    </row>
    <row r="431" customFormat="false" ht="12.75" hidden="false" customHeight="false" outlineLevel="0" collapsed="false">
      <c r="D431" s="110"/>
    </row>
    <row r="432" customFormat="false" ht="12.75" hidden="false" customHeight="false" outlineLevel="0" collapsed="false">
      <c r="D432" s="110"/>
    </row>
    <row r="433" customFormat="false" ht="12.75" hidden="false" customHeight="false" outlineLevel="0" collapsed="false">
      <c r="D433" s="110"/>
    </row>
    <row r="434" customFormat="false" ht="12.75" hidden="false" customHeight="false" outlineLevel="0" collapsed="false">
      <c r="D434" s="110"/>
    </row>
    <row r="435" customFormat="false" ht="12.75" hidden="false" customHeight="false" outlineLevel="0" collapsed="false">
      <c r="D435" s="110"/>
    </row>
    <row r="436" customFormat="false" ht="12.75" hidden="false" customHeight="false" outlineLevel="0" collapsed="false">
      <c r="D436" s="110"/>
    </row>
    <row r="437" customFormat="false" ht="12.75" hidden="false" customHeight="false" outlineLevel="0" collapsed="false">
      <c r="D437" s="110"/>
    </row>
    <row r="438" customFormat="false" ht="12.75" hidden="false" customHeight="false" outlineLevel="0" collapsed="false">
      <c r="D438" s="110"/>
    </row>
    <row r="439" customFormat="false" ht="12.75" hidden="false" customHeight="false" outlineLevel="0" collapsed="false">
      <c r="D439" s="110"/>
    </row>
    <row r="440" customFormat="false" ht="12.75" hidden="false" customHeight="false" outlineLevel="0" collapsed="false">
      <c r="D440" s="110"/>
    </row>
    <row r="441" customFormat="false" ht="12.75" hidden="false" customHeight="false" outlineLevel="0" collapsed="false">
      <c r="D441" s="110"/>
    </row>
    <row r="442" customFormat="false" ht="12.75" hidden="false" customHeight="false" outlineLevel="0" collapsed="false">
      <c r="D442" s="110"/>
    </row>
    <row r="443" customFormat="false" ht="12.75" hidden="false" customHeight="false" outlineLevel="0" collapsed="false">
      <c r="D443" s="110"/>
    </row>
    <row r="444" customFormat="false" ht="12.75" hidden="false" customHeight="false" outlineLevel="0" collapsed="false">
      <c r="D444" s="110"/>
    </row>
    <row r="445" customFormat="false" ht="12.75" hidden="false" customHeight="false" outlineLevel="0" collapsed="false">
      <c r="D445" s="110"/>
    </row>
    <row r="446" customFormat="false" ht="12.75" hidden="false" customHeight="false" outlineLevel="0" collapsed="false">
      <c r="D446" s="110"/>
    </row>
    <row r="447" customFormat="false" ht="12.75" hidden="false" customHeight="false" outlineLevel="0" collapsed="false">
      <c r="D447" s="110"/>
    </row>
    <row r="448" customFormat="false" ht="12.75" hidden="false" customHeight="false" outlineLevel="0" collapsed="false">
      <c r="D448" s="110"/>
    </row>
    <row r="449" customFormat="false" ht="12.75" hidden="false" customHeight="false" outlineLevel="0" collapsed="false">
      <c r="D449" s="110"/>
    </row>
    <row r="450" customFormat="false" ht="12.75" hidden="false" customHeight="false" outlineLevel="0" collapsed="false">
      <c r="D450" s="110"/>
    </row>
    <row r="451" customFormat="false" ht="12.75" hidden="false" customHeight="false" outlineLevel="0" collapsed="false">
      <c r="D451" s="110"/>
    </row>
    <row r="452" customFormat="false" ht="12.75" hidden="false" customHeight="false" outlineLevel="0" collapsed="false">
      <c r="D452" s="110"/>
    </row>
    <row r="453" customFormat="false" ht="12.75" hidden="false" customHeight="false" outlineLevel="0" collapsed="false">
      <c r="D453" s="110"/>
    </row>
    <row r="454" customFormat="false" ht="12.75" hidden="false" customHeight="false" outlineLevel="0" collapsed="false">
      <c r="D454" s="110"/>
    </row>
    <row r="455" customFormat="false" ht="12.75" hidden="false" customHeight="false" outlineLevel="0" collapsed="false">
      <c r="D455" s="110"/>
    </row>
    <row r="456" customFormat="false" ht="12.75" hidden="false" customHeight="false" outlineLevel="0" collapsed="false">
      <c r="D456" s="110"/>
    </row>
    <row r="457" customFormat="false" ht="12.75" hidden="false" customHeight="false" outlineLevel="0" collapsed="false">
      <c r="D457" s="110"/>
    </row>
    <row r="458" customFormat="false" ht="12.75" hidden="false" customHeight="false" outlineLevel="0" collapsed="false">
      <c r="D458" s="110"/>
    </row>
    <row r="459" customFormat="false" ht="12.75" hidden="false" customHeight="false" outlineLevel="0" collapsed="false">
      <c r="D459" s="110"/>
    </row>
    <row r="460" customFormat="false" ht="12.75" hidden="false" customHeight="false" outlineLevel="0" collapsed="false">
      <c r="D460" s="110"/>
    </row>
    <row r="461" customFormat="false" ht="12.75" hidden="false" customHeight="false" outlineLevel="0" collapsed="false">
      <c r="D461" s="110"/>
    </row>
    <row r="462" customFormat="false" ht="12.75" hidden="false" customHeight="false" outlineLevel="0" collapsed="false">
      <c r="D462" s="110"/>
    </row>
    <row r="463" customFormat="false" ht="12.75" hidden="false" customHeight="false" outlineLevel="0" collapsed="false">
      <c r="D463" s="110"/>
    </row>
    <row r="464" customFormat="false" ht="12.75" hidden="false" customHeight="false" outlineLevel="0" collapsed="false">
      <c r="D464" s="110"/>
    </row>
    <row r="465" customFormat="false" ht="12.75" hidden="false" customHeight="false" outlineLevel="0" collapsed="false">
      <c r="D465" s="110"/>
    </row>
    <row r="466" customFormat="false" ht="12.75" hidden="false" customHeight="false" outlineLevel="0" collapsed="false">
      <c r="D466" s="110"/>
    </row>
    <row r="467" customFormat="false" ht="12.75" hidden="false" customHeight="false" outlineLevel="0" collapsed="false">
      <c r="D467" s="110"/>
    </row>
    <row r="468" customFormat="false" ht="12.75" hidden="false" customHeight="false" outlineLevel="0" collapsed="false">
      <c r="D468" s="110"/>
    </row>
    <row r="469" customFormat="false" ht="12.75" hidden="false" customHeight="false" outlineLevel="0" collapsed="false">
      <c r="D469" s="110"/>
    </row>
    <row r="470" customFormat="false" ht="12.75" hidden="false" customHeight="false" outlineLevel="0" collapsed="false">
      <c r="D470" s="110"/>
    </row>
    <row r="471" customFormat="false" ht="12.75" hidden="false" customHeight="false" outlineLevel="0" collapsed="false">
      <c r="D471" s="110"/>
    </row>
    <row r="472" customFormat="false" ht="12.75" hidden="false" customHeight="false" outlineLevel="0" collapsed="false">
      <c r="D472" s="110"/>
    </row>
    <row r="473" customFormat="false" ht="12.75" hidden="false" customHeight="false" outlineLevel="0" collapsed="false">
      <c r="D473" s="110"/>
    </row>
    <row r="474" customFormat="false" ht="12.75" hidden="false" customHeight="false" outlineLevel="0" collapsed="false">
      <c r="D474" s="110"/>
    </row>
    <row r="475" customFormat="false" ht="12.75" hidden="false" customHeight="false" outlineLevel="0" collapsed="false">
      <c r="D475" s="110"/>
    </row>
    <row r="476" customFormat="false" ht="12.75" hidden="false" customHeight="false" outlineLevel="0" collapsed="false">
      <c r="D476" s="110"/>
    </row>
    <row r="477" customFormat="false" ht="12.75" hidden="false" customHeight="false" outlineLevel="0" collapsed="false">
      <c r="D477" s="110"/>
    </row>
    <row r="478" customFormat="false" ht="12.75" hidden="false" customHeight="false" outlineLevel="0" collapsed="false">
      <c r="D478" s="110"/>
    </row>
    <row r="479" customFormat="false" ht="12.75" hidden="false" customHeight="false" outlineLevel="0" collapsed="false">
      <c r="D479" s="110"/>
    </row>
    <row r="480" customFormat="false" ht="12.75" hidden="false" customHeight="false" outlineLevel="0" collapsed="false">
      <c r="D480" s="110"/>
    </row>
    <row r="481" customFormat="false" ht="12.75" hidden="false" customHeight="false" outlineLevel="0" collapsed="false">
      <c r="D481" s="110"/>
    </row>
    <row r="482" customFormat="false" ht="12.75" hidden="false" customHeight="false" outlineLevel="0" collapsed="false">
      <c r="D482" s="110"/>
    </row>
    <row r="483" customFormat="false" ht="12.75" hidden="false" customHeight="false" outlineLevel="0" collapsed="false">
      <c r="D483" s="110"/>
    </row>
    <row r="484" customFormat="false" ht="12.75" hidden="false" customHeight="false" outlineLevel="0" collapsed="false">
      <c r="D484" s="110"/>
    </row>
    <row r="485" customFormat="false" ht="12.75" hidden="false" customHeight="false" outlineLevel="0" collapsed="false">
      <c r="D485" s="110"/>
    </row>
    <row r="486" customFormat="false" ht="12.75" hidden="false" customHeight="false" outlineLevel="0" collapsed="false">
      <c r="D486" s="110"/>
    </row>
    <row r="487" customFormat="false" ht="12.75" hidden="false" customHeight="false" outlineLevel="0" collapsed="false">
      <c r="D487" s="110"/>
    </row>
    <row r="488" customFormat="false" ht="12.75" hidden="false" customHeight="false" outlineLevel="0" collapsed="false">
      <c r="D488" s="110"/>
    </row>
    <row r="489" customFormat="false" ht="12.75" hidden="false" customHeight="false" outlineLevel="0" collapsed="false">
      <c r="D489" s="110"/>
    </row>
    <row r="490" customFormat="false" ht="12.75" hidden="false" customHeight="false" outlineLevel="0" collapsed="false">
      <c r="D490" s="110"/>
    </row>
    <row r="491" customFormat="false" ht="12.75" hidden="false" customHeight="false" outlineLevel="0" collapsed="false">
      <c r="D491" s="110"/>
    </row>
    <row r="492" customFormat="false" ht="12.75" hidden="false" customHeight="false" outlineLevel="0" collapsed="false">
      <c r="D492" s="110"/>
    </row>
    <row r="493" customFormat="false" ht="12.75" hidden="false" customHeight="false" outlineLevel="0" collapsed="false">
      <c r="D493" s="110"/>
    </row>
    <row r="494" customFormat="false" ht="12.75" hidden="false" customHeight="false" outlineLevel="0" collapsed="false">
      <c r="D494" s="110"/>
    </row>
    <row r="495" customFormat="false" ht="12.75" hidden="false" customHeight="false" outlineLevel="0" collapsed="false">
      <c r="D495" s="110"/>
    </row>
    <row r="496" customFormat="false" ht="12.75" hidden="false" customHeight="false" outlineLevel="0" collapsed="false">
      <c r="D496" s="110"/>
    </row>
    <row r="497" customFormat="false" ht="12.75" hidden="false" customHeight="false" outlineLevel="0" collapsed="false">
      <c r="D497" s="110"/>
    </row>
    <row r="498" customFormat="false" ht="12.75" hidden="false" customHeight="false" outlineLevel="0" collapsed="false">
      <c r="D498" s="110"/>
    </row>
    <row r="499" customFormat="false" ht="12.75" hidden="false" customHeight="false" outlineLevel="0" collapsed="false">
      <c r="D499" s="110"/>
    </row>
    <row r="500" customFormat="false" ht="12.75" hidden="false" customHeight="false" outlineLevel="0" collapsed="false">
      <c r="D500" s="110"/>
    </row>
    <row r="501" customFormat="false" ht="12.75" hidden="false" customHeight="false" outlineLevel="0" collapsed="false">
      <c r="D501" s="110"/>
    </row>
    <row r="502" customFormat="false" ht="12.75" hidden="false" customHeight="false" outlineLevel="0" collapsed="false">
      <c r="D502" s="110"/>
    </row>
    <row r="503" customFormat="false" ht="12.75" hidden="false" customHeight="false" outlineLevel="0" collapsed="false">
      <c r="D503" s="110"/>
    </row>
    <row r="504" customFormat="false" ht="12.75" hidden="false" customHeight="false" outlineLevel="0" collapsed="false">
      <c r="D504" s="110"/>
    </row>
    <row r="505" customFormat="false" ht="12.75" hidden="false" customHeight="false" outlineLevel="0" collapsed="false">
      <c r="D505" s="110"/>
    </row>
    <row r="506" customFormat="false" ht="12.75" hidden="false" customHeight="false" outlineLevel="0" collapsed="false">
      <c r="D506" s="110"/>
    </row>
    <row r="507" customFormat="false" ht="12.75" hidden="false" customHeight="false" outlineLevel="0" collapsed="false">
      <c r="D507" s="110"/>
    </row>
    <row r="508" customFormat="false" ht="12.75" hidden="false" customHeight="false" outlineLevel="0" collapsed="false">
      <c r="D508" s="110"/>
    </row>
    <row r="509" customFormat="false" ht="12.75" hidden="false" customHeight="false" outlineLevel="0" collapsed="false">
      <c r="D509" s="110"/>
    </row>
    <row r="510" customFormat="false" ht="12.75" hidden="false" customHeight="false" outlineLevel="0" collapsed="false">
      <c r="D510" s="110"/>
    </row>
    <row r="511" customFormat="false" ht="12.75" hidden="false" customHeight="false" outlineLevel="0" collapsed="false">
      <c r="D511" s="110"/>
    </row>
    <row r="512" customFormat="false" ht="12.75" hidden="false" customHeight="false" outlineLevel="0" collapsed="false">
      <c r="D512" s="110"/>
    </row>
    <row r="513" customFormat="false" ht="12.75" hidden="false" customHeight="false" outlineLevel="0" collapsed="false">
      <c r="D513" s="110"/>
    </row>
    <row r="514" customFormat="false" ht="12.75" hidden="false" customHeight="false" outlineLevel="0" collapsed="false">
      <c r="D514" s="110"/>
    </row>
    <row r="515" customFormat="false" ht="12.75" hidden="false" customHeight="false" outlineLevel="0" collapsed="false">
      <c r="D515" s="110"/>
    </row>
    <row r="516" customFormat="false" ht="12.75" hidden="false" customHeight="false" outlineLevel="0" collapsed="false">
      <c r="D516" s="110"/>
    </row>
    <row r="517" customFormat="false" ht="12.75" hidden="false" customHeight="false" outlineLevel="0" collapsed="false">
      <c r="D517" s="110"/>
    </row>
    <row r="518" customFormat="false" ht="12.75" hidden="false" customHeight="false" outlineLevel="0" collapsed="false">
      <c r="D518" s="110"/>
    </row>
    <row r="519" customFormat="false" ht="12.75" hidden="false" customHeight="false" outlineLevel="0" collapsed="false">
      <c r="D519" s="110"/>
    </row>
    <row r="520" customFormat="false" ht="12.75" hidden="false" customHeight="false" outlineLevel="0" collapsed="false">
      <c r="D520" s="110"/>
    </row>
    <row r="521" customFormat="false" ht="12.75" hidden="false" customHeight="false" outlineLevel="0" collapsed="false">
      <c r="D521" s="110"/>
    </row>
    <row r="522" customFormat="false" ht="12.75" hidden="false" customHeight="false" outlineLevel="0" collapsed="false">
      <c r="D522" s="110"/>
    </row>
    <row r="523" customFormat="false" ht="12.75" hidden="false" customHeight="false" outlineLevel="0" collapsed="false">
      <c r="D523" s="110"/>
    </row>
    <row r="524" customFormat="false" ht="12.75" hidden="false" customHeight="false" outlineLevel="0" collapsed="false">
      <c r="D524" s="110"/>
    </row>
    <row r="525" customFormat="false" ht="12.75" hidden="false" customHeight="false" outlineLevel="0" collapsed="false">
      <c r="D525" s="110"/>
    </row>
    <row r="526" customFormat="false" ht="12.75" hidden="false" customHeight="false" outlineLevel="0" collapsed="false">
      <c r="D526" s="110"/>
    </row>
    <row r="527" customFormat="false" ht="12.75" hidden="false" customHeight="false" outlineLevel="0" collapsed="false">
      <c r="D527" s="110"/>
    </row>
    <row r="528" customFormat="false" ht="12.75" hidden="false" customHeight="false" outlineLevel="0" collapsed="false">
      <c r="D528" s="110"/>
    </row>
    <row r="529" customFormat="false" ht="12.75" hidden="false" customHeight="false" outlineLevel="0" collapsed="false">
      <c r="D529" s="110"/>
    </row>
    <row r="530" customFormat="false" ht="12.75" hidden="false" customHeight="false" outlineLevel="0" collapsed="false">
      <c r="D530" s="110"/>
    </row>
    <row r="531" customFormat="false" ht="12.75" hidden="false" customHeight="false" outlineLevel="0" collapsed="false">
      <c r="D531" s="110"/>
    </row>
    <row r="532" customFormat="false" ht="12.75" hidden="false" customHeight="false" outlineLevel="0" collapsed="false">
      <c r="D532" s="110"/>
    </row>
    <row r="533" customFormat="false" ht="12.75" hidden="false" customHeight="false" outlineLevel="0" collapsed="false">
      <c r="D533" s="110"/>
    </row>
    <row r="534" customFormat="false" ht="12.75" hidden="false" customHeight="false" outlineLevel="0" collapsed="false">
      <c r="D534" s="110"/>
    </row>
    <row r="535" customFormat="false" ht="12.75" hidden="false" customHeight="false" outlineLevel="0" collapsed="false">
      <c r="D535" s="110"/>
    </row>
    <row r="536" customFormat="false" ht="12.75" hidden="false" customHeight="false" outlineLevel="0" collapsed="false">
      <c r="D536" s="110"/>
    </row>
    <row r="537" customFormat="false" ht="12.75" hidden="false" customHeight="false" outlineLevel="0" collapsed="false">
      <c r="D537" s="110"/>
    </row>
    <row r="538" customFormat="false" ht="12.75" hidden="false" customHeight="false" outlineLevel="0" collapsed="false">
      <c r="D538" s="110"/>
    </row>
    <row r="539" customFormat="false" ht="12.75" hidden="false" customHeight="false" outlineLevel="0" collapsed="false">
      <c r="D539" s="110"/>
    </row>
    <row r="540" customFormat="false" ht="12.75" hidden="false" customHeight="false" outlineLevel="0" collapsed="false">
      <c r="D540" s="110"/>
    </row>
    <row r="541" customFormat="false" ht="12.75" hidden="false" customHeight="false" outlineLevel="0" collapsed="false">
      <c r="D541" s="110"/>
    </row>
    <row r="542" customFormat="false" ht="12.75" hidden="false" customHeight="false" outlineLevel="0" collapsed="false">
      <c r="D542" s="110"/>
    </row>
    <row r="543" customFormat="false" ht="12.75" hidden="false" customHeight="false" outlineLevel="0" collapsed="false">
      <c r="D543" s="110"/>
    </row>
    <row r="544" customFormat="false" ht="12.75" hidden="false" customHeight="false" outlineLevel="0" collapsed="false">
      <c r="D544" s="110"/>
    </row>
    <row r="545" customFormat="false" ht="12.75" hidden="false" customHeight="false" outlineLevel="0" collapsed="false">
      <c r="D545" s="110"/>
    </row>
    <row r="546" customFormat="false" ht="12.75" hidden="false" customHeight="false" outlineLevel="0" collapsed="false">
      <c r="D546" s="110"/>
    </row>
    <row r="547" customFormat="false" ht="12.75" hidden="false" customHeight="false" outlineLevel="0" collapsed="false">
      <c r="D547" s="110"/>
    </row>
    <row r="548" customFormat="false" ht="12.75" hidden="false" customHeight="false" outlineLevel="0" collapsed="false">
      <c r="D548" s="110"/>
    </row>
    <row r="549" customFormat="false" ht="12.75" hidden="false" customHeight="false" outlineLevel="0" collapsed="false">
      <c r="D549" s="110"/>
    </row>
    <row r="550" customFormat="false" ht="12.75" hidden="false" customHeight="false" outlineLevel="0" collapsed="false">
      <c r="D550" s="110"/>
    </row>
    <row r="551" customFormat="false" ht="12.75" hidden="false" customHeight="false" outlineLevel="0" collapsed="false">
      <c r="D551" s="110"/>
    </row>
    <row r="552" customFormat="false" ht="12.75" hidden="false" customHeight="false" outlineLevel="0" collapsed="false">
      <c r="D552" s="110"/>
    </row>
    <row r="553" customFormat="false" ht="12.75" hidden="false" customHeight="false" outlineLevel="0" collapsed="false">
      <c r="D553" s="110"/>
    </row>
    <row r="554" customFormat="false" ht="12.75" hidden="false" customHeight="false" outlineLevel="0" collapsed="false">
      <c r="D554" s="110"/>
    </row>
    <row r="555" customFormat="false" ht="12.75" hidden="false" customHeight="false" outlineLevel="0" collapsed="false">
      <c r="D555" s="110"/>
    </row>
    <row r="556" customFormat="false" ht="12.75" hidden="false" customHeight="false" outlineLevel="0" collapsed="false">
      <c r="D556" s="110"/>
    </row>
    <row r="557" customFormat="false" ht="12.75" hidden="false" customHeight="false" outlineLevel="0" collapsed="false">
      <c r="D557" s="110"/>
    </row>
    <row r="558" customFormat="false" ht="12.75" hidden="false" customHeight="false" outlineLevel="0" collapsed="false">
      <c r="D558" s="110"/>
    </row>
    <row r="559" customFormat="false" ht="12.75" hidden="false" customHeight="false" outlineLevel="0" collapsed="false">
      <c r="D559" s="110"/>
    </row>
    <row r="560" customFormat="false" ht="12.75" hidden="false" customHeight="false" outlineLevel="0" collapsed="false">
      <c r="D560" s="110"/>
    </row>
    <row r="561" customFormat="false" ht="12.75" hidden="false" customHeight="false" outlineLevel="0" collapsed="false">
      <c r="D561" s="110"/>
    </row>
    <row r="562" customFormat="false" ht="12.75" hidden="false" customHeight="false" outlineLevel="0" collapsed="false">
      <c r="D562" s="110"/>
    </row>
    <row r="563" customFormat="false" ht="12.75" hidden="false" customHeight="false" outlineLevel="0" collapsed="false">
      <c r="D563" s="110"/>
    </row>
    <row r="564" customFormat="false" ht="12.75" hidden="false" customHeight="false" outlineLevel="0" collapsed="false">
      <c r="D564" s="110"/>
    </row>
    <row r="565" customFormat="false" ht="12.75" hidden="false" customHeight="false" outlineLevel="0" collapsed="false">
      <c r="D565" s="110"/>
    </row>
    <row r="566" customFormat="false" ht="12.75" hidden="false" customHeight="false" outlineLevel="0" collapsed="false">
      <c r="D566" s="110"/>
    </row>
    <row r="567" customFormat="false" ht="12.75" hidden="false" customHeight="false" outlineLevel="0" collapsed="false">
      <c r="D567" s="110"/>
    </row>
    <row r="568" customFormat="false" ht="12.75" hidden="false" customHeight="false" outlineLevel="0" collapsed="false">
      <c r="D568" s="110"/>
    </row>
    <row r="569" customFormat="false" ht="12.75" hidden="false" customHeight="false" outlineLevel="0" collapsed="false">
      <c r="D569" s="110"/>
    </row>
    <row r="570" customFormat="false" ht="12.75" hidden="false" customHeight="false" outlineLevel="0" collapsed="false">
      <c r="D570" s="110"/>
    </row>
    <row r="571" customFormat="false" ht="12.75" hidden="false" customHeight="false" outlineLevel="0" collapsed="false">
      <c r="D571" s="110"/>
    </row>
    <row r="572" customFormat="false" ht="12.75" hidden="false" customHeight="false" outlineLevel="0" collapsed="false">
      <c r="D572" s="110"/>
    </row>
    <row r="573" customFormat="false" ht="12.75" hidden="false" customHeight="false" outlineLevel="0" collapsed="false">
      <c r="D573" s="110"/>
    </row>
    <row r="574" customFormat="false" ht="12.75" hidden="false" customHeight="false" outlineLevel="0" collapsed="false">
      <c r="D574" s="110"/>
    </row>
    <row r="575" customFormat="false" ht="12.75" hidden="false" customHeight="false" outlineLevel="0" collapsed="false">
      <c r="D575" s="110"/>
    </row>
    <row r="576" customFormat="false" ht="12.75" hidden="false" customHeight="false" outlineLevel="0" collapsed="false">
      <c r="D576" s="110"/>
    </row>
    <row r="577" customFormat="false" ht="12.75" hidden="false" customHeight="false" outlineLevel="0" collapsed="false">
      <c r="D577" s="110"/>
    </row>
    <row r="578" customFormat="false" ht="12.75" hidden="false" customHeight="false" outlineLevel="0" collapsed="false">
      <c r="D578" s="110"/>
    </row>
    <row r="579" customFormat="false" ht="12.75" hidden="false" customHeight="false" outlineLevel="0" collapsed="false">
      <c r="D579" s="110"/>
    </row>
    <row r="580" customFormat="false" ht="12.75" hidden="false" customHeight="false" outlineLevel="0" collapsed="false">
      <c r="D580" s="110"/>
    </row>
    <row r="581" customFormat="false" ht="12.75" hidden="false" customHeight="false" outlineLevel="0" collapsed="false">
      <c r="D581" s="110"/>
    </row>
    <row r="582" customFormat="false" ht="12.75" hidden="false" customHeight="false" outlineLevel="0" collapsed="false">
      <c r="D582" s="110"/>
    </row>
    <row r="583" customFormat="false" ht="12.75" hidden="false" customHeight="false" outlineLevel="0" collapsed="false">
      <c r="D583" s="110"/>
    </row>
    <row r="584" customFormat="false" ht="12.75" hidden="false" customHeight="false" outlineLevel="0" collapsed="false">
      <c r="D584" s="110"/>
    </row>
    <row r="585" customFormat="false" ht="12.75" hidden="false" customHeight="false" outlineLevel="0" collapsed="false">
      <c r="D585" s="110"/>
    </row>
    <row r="586" customFormat="false" ht="12.75" hidden="false" customHeight="false" outlineLevel="0" collapsed="false">
      <c r="D586" s="110"/>
    </row>
    <row r="587" customFormat="false" ht="12.75" hidden="false" customHeight="false" outlineLevel="0" collapsed="false">
      <c r="D587" s="110"/>
    </row>
    <row r="588" customFormat="false" ht="12.75" hidden="false" customHeight="false" outlineLevel="0" collapsed="false">
      <c r="D588" s="110"/>
    </row>
    <row r="589" customFormat="false" ht="12.75" hidden="false" customHeight="false" outlineLevel="0" collapsed="false">
      <c r="D589" s="110"/>
    </row>
    <row r="590" customFormat="false" ht="12.75" hidden="false" customHeight="false" outlineLevel="0" collapsed="false">
      <c r="D590" s="110"/>
    </row>
    <row r="591" customFormat="false" ht="12.75" hidden="false" customHeight="false" outlineLevel="0" collapsed="false">
      <c r="D591" s="110"/>
    </row>
    <row r="592" customFormat="false" ht="12.75" hidden="false" customHeight="false" outlineLevel="0" collapsed="false">
      <c r="D592" s="110"/>
    </row>
    <row r="593" customFormat="false" ht="12.75" hidden="false" customHeight="false" outlineLevel="0" collapsed="false">
      <c r="D593" s="110"/>
    </row>
    <row r="594" customFormat="false" ht="12.75" hidden="false" customHeight="false" outlineLevel="0" collapsed="false">
      <c r="D594" s="110"/>
    </row>
    <row r="595" customFormat="false" ht="12.75" hidden="false" customHeight="false" outlineLevel="0" collapsed="false">
      <c r="D595" s="110"/>
    </row>
    <row r="596" customFormat="false" ht="12.75" hidden="false" customHeight="false" outlineLevel="0" collapsed="false">
      <c r="D596" s="110"/>
    </row>
    <row r="597" customFormat="false" ht="12.75" hidden="false" customHeight="false" outlineLevel="0" collapsed="false">
      <c r="D597" s="110"/>
    </row>
    <row r="598" customFormat="false" ht="12.75" hidden="false" customHeight="false" outlineLevel="0" collapsed="false">
      <c r="D598" s="110"/>
    </row>
    <row r="599" customFormat="false" ht="12.75" hidden="false" customHeight="false" outlineLevel="0" collapsed="false">
      <c r="D599" s="110"/>
    </row>
    <row r="600" customFormat="false" ht="12.75" hidden="false" customHeight="false" outlineLevel="0" collapsed="false">
      <c r="D600" s="110"/>
    </row>
    <row r="601" customFormat="false" ht="12.75" hidden="false" customHeight="false" outlineLevel="0" collapsed="false">
      <c r="D601" s="110"/>
    </row>
    <row r="602" customFormat="false" ht="12.75" hidden="false" customHeight="false" outlineLevel="0" collapsed="false">
      <c r="D602" s="110"/>
    </row>
    <row r="603" customFormat="false" ht="12.75" hidden="false" customHeight="false" outlineLevel="0" collapsed="false">
      <c r="D603" s="110"/>
    </row>
    <row r="604" customFormat="false" ht="12.75" hidden="false" customHeight="false" outlineLevel="0" collapsed="false">
      <c r="D604" s="110"/>
    </row>
    <row r="605" customFormat="false" ht="12.75" hidden="false" customHeight="false" outlineLevel="0" collapsed="false">
      <c r="D605" s="110"/>
    </row>
    <row r="606" customFormat="false" ht="12.75" hidden="false" customHeight="false" outlineLevel="0" collapsed="false">
      <c r="D606" s="110"/>
    </row>
    <row r="607" customFormat="false" ht="12.75" hidden="false" customHeight="false" outlineLevel="0" collapsed="false">
      <c r="D607" s="110"/>
    </row>
    <row r="608" customFormat="false" ht="12.75" hidden="false" customHeight="false" outlineLevel="0" collapsed="false">
      <c r="D608" s="110"/>
    </row>
    <row r="609" customFormat="false" ht="12.75" hidden="false" customHeight="false" outlineLevel="0" collapsed="false">
      <c r="D609" s="110"/>
    </row>
    <row r="610" customFormat="false" ht="12.75" hidden="false" customHeight="false" outlineLevel="0" collapsed="false">
      <c r="D610" s="110"/>
    </row>
    <row r="611" customFormat="false" ht="12.75" hidden="false" customHeight="false" outlineLevel="0" collapsed="false">
      <c r="D611" s="110"/>
    </row>
    <row r="612" customFormat="false" ht="12.75" hidden="false" customHeight="false" outlineLevel="0" collapsed="false">
      <c r="D612" s="110"/>
    </row>
    <row r="613" customFormat="false" ht="12.75" hidden="false" customHeight="false" outlineLevel="0" collapsed="false">
      <c r="D613" s="110"/>
    </row>
    <row r="614" customFormat="false" ht="12.75" hidden="false" customHeight="false" outlineLevel="0" collapsed="false">
      <c r="D614" s="110"/>
    </row>
    <row r="615" customFormat="false" ht="12.75" hidden="false" customHeight="false" outlineLevel="0" collapsed="false">
      <c r="D615" s="110"/>
    </row>
    <row r="616" customFormat="false" ht="12.75" hidden="false" customHeight="false" outlineLevel="0" collapsed="false">
      <c r="D616" s="110"/>
    </row>
    <row r="617" customFormat="false" ht="12.75" hidden="false" customHeight="false" outlineLevel="0" collapsed="false">
      <c r="D617" s="110"/>
    </row>
    <row r="618" customFormat="false" ht="12.75" hidden="false" customHeight="false" outlineLevel="0" collapsed="false">
      <c r="D618" s="110"/>
    </row>
    <row r="619" customFormat="false" ht="12.75" hidden="false" customHeight="false" outlineLevel="0" collapsed="false">
      <c r="D619" s="110"/>
    </row>
    <row r="620" customFormat="false" ht="12.75" hidden="false" customHeight="false" outlineLevel="0" collapsed="false">
      <c r="D620" s="110"/>
    </row>
    <row r="621" customFormat="false" ht="12.75" hidden="false" customHeight="false" outlineLevel="0" collapsed="false">
      <c r="D621" s="110"/>
    </row>
    <row r="622" customFormat="false" ht="12.75" hidden="false" customHeight="false" outlineLevel="0" collapsed="false">
      <c r="D622" s="110"/>
    </row>
    <row r="623" customFormat="false" ht="12.75" hidden="false" customHeight="false" outlineLevel="0" collapsed="false">
      <c r="D623" s="110"/>
    </row>
    <row r="624" customFormat="false" ht="12.75" hidden="false" customHeight="false" outlineLevel="0" collapsed="false">
      <c r="D624" s="110"/>
    </row>
    <row r="625" customFormat="false" ht="12.75" hidden="false" customHeight="false" outlineLevel="0" collapsed="false">
      <c r="D625" s="110"/>
    </row>
    <row r="626" customFormat="false" ht="12.75" hidden="false" customHeight="false" outlineLevel="0" collapsed="false">
      <c r="D626" s="110"/>
    </row>
    <row r="627" customFormat="false" ht="12.75" hidden="false" customHeight="false" outlineLevel="0" collapsed="false">
      <c r="D627" s="110"/>
    </row>
    <row r="628" customFormat="false" ht="12.75" hidden="false" customHeight="false" outlineLevel="0" collapsed="false">
      <c r="D628" s="110"/>
    </row>
    <row r="629" customFormat="false" ht="12.75" hidden="false" customHeight="false" outlineLevel="0" collapsed="false">
      <c r="D629" s="110"/>
    </row>
    <row r="630" customFormat="false" ht="12.75" hidden="false" customHeight="false" outlineLevel="0" collapsed="false">
      <c r="D630" s="110"/>
    </row>
    <row r="631" customFormat="false" ht="12.75" hidden="false" customHeight="false" outlineLevel="0" collapsed="false">
      <c r="D631" s="110"/>
    </row>
    <row r="632" customFormat="false" ht="12.75" hidden="false" customHeight="false" outlineLevel="0" collapsed="false">
      <c r="D632" s="110"/>
    </row>
    <row r="633" customFormat="false" ht="12.75" hidden="false" customHeight="false" outlineLevel="0" collapsed="false">
      <c r="D633" s="110"/>
    </row>
    <row r="634" customFormat="false" ht="12.75" hidden="false" customHeight="false" outlineLevel="0" collapsed="false">
      <c r="D634" s="110"/>
    </row>
    <row r="635" customFormat="false" ht="12.75" hidden="false" customHeight="false" outlineLevel="0" collapsed="false">
      <c r="D635" s="110"/>
    </row>
    <row r="636" customFormat="false" ht="12.75" hidden="false" customHeight="false" outlineLevel="0" collapsed="false">
      <c r="D636" s="110"/>
    </row>
    <row r="637" customFormat="false" ht="12.75" hidden="false" customHeight="false" outlineLevel="0" collapsed="false">
      <c r="D637" s="110"/>
    </row>
    <row r="638" customFormat="false" ht="12.75" hidden="false" customHeight="false" outlineLevel="0" collapsed="false">
      <c r="D638" s="110"/>
    </row>
    <row r="639" customFormat="false" ht="12.75" hidden="false" customHeight="false" outlineLevel="0" collapsed="false">
      <c r="D639" s="110"/>
    </row>
    <row r="640" customFormat="false" ht="12.75" hidden="false" customHeight="false" outlineLevel="0" collapsed="false">
      <c r="D640" s="110"/>
    </row>
    <row r="641" customFormat="false" ht="12.75" hidden="false" customHeight="false" outlineLevel="0" collapsed="false">
      <c r="D641" s="110"/>
    </row>
    <row r="642" customFormat="false" ht="12.75" hidden="false" customHeight="false" outlineLevel="0" collapsed="false">
      <c r="D642" s="110"/>
    </row>
    <row r="643" customFormat="false" ht="12.75" hidden="false" customHeight="false" outlineLevel="0" collapsed="false">
      <c r="D643" s="110"/>
    </row>
    <row r="644" customFormat="false" ht="12.75" hidden="false" customHeight="false" outlineLevel="0" collapsed="false">
      <c r="D644" s="110"/>
    </row>
    <row r="645" customFormat="false" ht="12.75" hidden="false" customHeight="false" outlineLevel="0" collapsed="false">
      <c r="D645" s="110"/>
    </row>
    <row r="646" customFormat="false" ht="12.75" hidden="false" customHeight="false" outlineLevel="0" collapsed="false">
      <c r="D646" s="110"/>
    </row>
    <row r="647" customFormat="false" ht="12.75" hidden="false" customHeight="false" outlineLevel="0" collapsed="false">
      <c r="D647" s="110"/>
    </row>
    <row r="648" customFormat="false" ht="12.75" hidden="false" customHeight="false" outlineLevel="0" collapsed="false">
      <c r="D648" s="110"/>
    </row>
    <row r="649" customFormat="false" ht="12.75" hidden="false" customHeight="false" outlineLevel="0" collapsed="false">
      <c r="D649" s="110"/>
    </row>
    <row r="650" customFormat="false" ht="12.75" hidden="false" customHeight="false" outlineLevel="0" collapsed="false">
      <c r="D650" s="110"/>
    </row>
    <row r="651" customFormat="false" ht="12.75" hidden="false" customHeight="false" outlineLevel="0" collapsed="false">
      <c r="D651" s="110"/>
    </row>
    <row r="652" customFormat="false" ht="12.75" hidden="false" customHeight="false" outlineLevel="0" collapsed="false">
      <c r="D652" s="110"/>
    </row>
    <row r="653" customFormat="false" ht="12.75" hidden="false" customHeight="false" outlineLevel="0" collapsed="false">
      <c r="D653" s="110"/>
    </row>
    <row r="654" customFormat="false" ht="12.75" hidden="false" customHeight="false" outlineLevel="0" collapsed="false">
      <c r="D654" s="110"/>
    </row>
    <row r="655" customFormat="false" ht="12.75" hidden="false" customHeight="false" outlineLevel="0" collapsed="false">
      <c r="D655" s="110"/>
    </row>
    <row r="656" customFormat="false" ht="12.75" hidden="false" customHeight="false" outlineLevel="0" collapsed="false">
      <c r="D656" s="110"/>
    </row>
    <row r="657" customFormat="false" ht="12.75" hidden="false" customHeight="false" outlineLevel="0" collapsed="false">
      <c r="D657" s="110"/>
    </row>
    <row r="658" customFormat="false" ht="12.75" hidden="false" customHeight="false" outlineLevel="0" collapsed="false">
      <c r="D658" s="110"/>
    </row>
    <row r="659" customFormat="false" ht="12.75" hidden="false" customHeight="false" outlineLevel="0" collapsed="false">
      <c r="D659" s="110"/>
    </row>
    <row r="660" customFormat="false" ht="12.75" hidden="false" customHeight="false" outlineLevel="0" collapsed="false">
      <c r="D660" s="110"/>
    </row>
    <row r="661" customFormat="false" ht="12.75" hidden="false" customHeight="false" outlineLevel="0" collapsed="false">
      <c r="D661" s="110"/>
    </row>
    <row r="662" customFormat="false" ht="12.75" hidden="false" customHeight="false" outlineLevel="0" collapsed="false">
      <c r="D662" s="110"/>
    </row>
    <row r="663" customFormat="false" ht="12.75" hidden="false" customHeight="false" outlineLevel="0" collapsed="false">
      <c r="D663" s="110"/>
    </row>
    <row r="664" customFormat="false" ht="12.75" hidden="false" customHeight="false" outlineLevel="0" collapsed="false">
      <c r="D664" s="110"/>
    </row>
    <row r="665" customFormat="false" ht="12.75" hidden="false" customHeight="false" outlineLevel="0" collapsed="false">
      <c r="D665" s="110"/>
    </row>
    <row r="666" customFormat="false" ht="12.75" hidden="false" customHeight="false" outlineLevel="0" collapsed="false">
      <c r="D666" s="110"/>
    </row>
    <row r="667" customFormat="false" ht="12.75" hidden="false" customHeight="false" outlineLevel="0" collapsed="false">
      <c r="D667" s="110"/>
    </row>
    <row r="668" customFormat="false" ht="12.75" hidden="false" customHeight="false" outlineLevel="0" collapsed="false">
      <c r="D668" s="110"/>
    </row>
    <row r="669" customFormat="false" ht="12.75" hidden="false" customHeight="false" outlineLevel="0" collapsed="false">
      <c r="D669" s="110"/>
    </row>
    <row r="670" customFormat="false" ht="12.75" hidden="false" customHeight="false" outlineLevel="0" collapsed="false">
      <c r="D670" s="110"/>
    </row>
    <row r="671" customFormat="false" ht="12.75" hidden="false" customHeight="false" outlineLevel="0" collapsed="false">
      <c r="D671" s="110"/>
    </row>
    <row r="672" customFormat="false" ht="12.75" hidden="false" customHeight="false" outlineLevel="0" collapsed="false">
      <c r="D672" s="110"/>
    </row>
    <row r="673" customFormat="false" ht="12.75" hidden="false" customHeight="false" outlineLevel="0" collapsed="false">
      <c r="D673" s="110"/>
    </row>
    <row r="674" customFormat="false" ht="12.75" hidden="false" customHeight="false" outlineLevel="0" collapsed="false">
      <c r="D674" s="110"/>
    </row>
    <row r="675" customFormat="false" ht="12.75" hidden="false" customHeight="false" outlineLevel="0" collapsed="false">
      <c r="D675" s="110"/>
    </row>
    <row r="676" customFormat="false" ht="12.75" hidden="false" customHeight="false" outlineLevel="0" collapsed="false">
      <c r="D676" s="110"/>
    </row>
    <row r="677" customFormat="false" ht="12.75" hidden="false" customHeight="false" outlineLevel="0" collapsed="false">
      <c r="D677" s="110"/>
    </row>
    <row r="678" customFormat="false" ht="12.75" hidden="false" customHeight="false" outlineLevel="0" collapsed="false">
      <c r="D678" s="110"/>
    </row>
    <row r="679" customFormat="false" ht="12.75" hidden="false" customHeight="false" outlineLevel="0" collapsed="false">
      <c r="D679" s="110"/>
    </row>
    <row r="680" customFormat="false" ht="12.75" hidden="false" customHeight="false" outlineLevel="0" collapsed="false">
      <c r="D680" s="110"/>
    </row>
    <row r="681" customFormat="false" ht="12.75" hidden="false" customHeight="false" outlineLevel="0" collapsed="false">
      <c r="D681" s="110"/>
    </row>
    <row r="682" customFormat="false" ht="12.75" hidden="false" customHeight="false" outlineLevel="0" collapsed="false">
      <c r="D682" s="110"/>
    </row>
    <row r="683" customFormat="false" ht="12.75" hidden="false" customHeight="false" outlineLevel="0" collapsed="false">
      <c r="D683" s="110"/>
    </row>
    <row r="684" customFormat="false" ht="12.75" hidden="false" customHeight="false" outlineLevel="0" collapsed="false">
      <c r="D684" s="110"/>
    </row>
    <row r="685" customFormat="false" ht="12.75" hidden="false" customHeight="false" outlineLevel="0" collapsed="false">
      <c r="D685" s="110"/>
    </row>
    <row r="686" customFormat="false" ht="12.75" hidden="false" customHeight="false" outlineLevel="0" collapsed="false">
      <c r="D686" s="110"/>
    </row>
    <row r="687" customFormat="false" ht="12.75" hidden="false" customHeight="false" outlineLevel="0" collapsed="false">
      <c r="D687" s="110"/>
    </row>
    <row r="688" customFormat="false" ht="12.75" hidden="false" customHeight="false" outlineLevel="0" collapsed="false">
      <c r="D688" s="110"/>
    </row>
    <row r="689" customFormat="false" ht="12.75" hidden="false" customHeight="false" outlineLevel="0" collapsed="false">
      <c r="D689" s="110"/>
    </row>
    <row r="690" customFormat="false" ht="12.75" hidden="false" customHeight="false" outlineLevel="0" collapsed="false">
      <c r="D690" s="110"/>
    </row>
    <row r="691" customFormat="false" ht="12.75" hidden="false" customHeight="false" outlineLevel="0" collapsed="false">
      <c r="D691" s="110"/>
    </row>
    <row r="692" customFormat="false" ht="12.75" hidden="false" customHeight="false" outlineLevel="0" collapsed="false">
      <c r="D692" s="110"/>
    </row>
    <row r="693" customFormat="false" ht="12.75" hidden="false" customHeight="false" outlineLevel="0" collapsed="false">
      <c r="D693" s="110"/>
    </row>
    <row r="694" customFormat="false" ht="12.75" hidden="false" customHeight="false" outlineLevel="0" collapsed="false">
      <c r="D694" s="110"/>
    </row>
    <row r="695" customFormat="false" ht="12.75" hidden="false" customHeight="false" outlineLevel="0" collapsed="false">
      <c r="D695" s="110"/>
    </row>
    <row r="696" customFormat="false" ht="12.75" hidden="false" customHeight="false" outlineLevel="0" collapsed="false">
      <c r="D696" s="110"/>
    </row>
    <row r="697" customFormat="false" ht="12.75" hidden="false" customHeight="false" outlineLevel="0" collapsed="false">
      <c r="D697" s="110"/>
    </row>
    <row r="698" customFormat="false" ht="12.75" hidden="false" customHeight="false" outlineLevel="0" collapsed="false">
      <c r="D698" s="110"/>
    </row>
    <row r="699" customFormat="false" ht="12.75" hidden="false" customHeight="false" outlineLevel="0" collapsed="false">
      <c r="D699" s="110"/>
    </row>
    <row r="700" customFormat="false" ht="12.75" hidden="false" customHeight="false" outlineLevel="0" collapsed="false">
      <c r="D700" s="110"/>
    </row>
    <row r="701" customFormat="false" ht="12.75" hidden="false" customHeight="false" outlineLevel="0" collapsed="false">
      <c r="D701" s="110"/>
    </row>
    <row r="702" customFormat="false" ht="12.75" hidden="false" customHeight="false" outlineLevel="0" collapsed="false">
      <c r="D702" s="110"/>
    </row>
    <row r="703" customFormat="false" ht="12.75" hidden="false" customHeight="false" outlineLevel="0" collapsed="false">
      <c r="D703" s="110"/>
    </row>
    <row r="704" customFormat="false" ht="12.75" hidden="false" customHeight="false" outlineLevel="0" collapsed="false">
      <c r="D704" s="110"/>
    </row>
    <row r="705" customFormat="false" ht="12.75" hidden="false" customHeight="false" outlineLevel="0" collapsed="false">
      <c r="D705" s="110"/>
    </row>
    <row r="706" customFormat="false" ht="12.75" hidden="false" customHeight="false" outlineLevel="0" collapsed="false">
      <c r="D706" s="110"/>
    </row>
    <row r="707" customFormat="false" ht="12.75" hidden="false" customHeight="false" outlineLevel="0" collapsed="false">
      <c r="D707" s="110"/>
    </row>
    <row r="708" customFormat="false" ht="12.75" hidden="false" customHeight="false" outlineLevel="0" collapsed="false">
      <c r="D708" s="110"/>
    </row>
    <row r="709" customFormat="false" ht="12.75" hidden="false" customHeight="false" outlineLevel="0" collapsed="false">
      <c r="D709" s="110"/>
    </row>
    <row r="710" customFormat="false" ht="12.75" hidden="false" customHeight="false" outlineLevel="0" collapsed="false">
      <c r="D710" s="110"/>
    </row>
    <row r="711" customFormat="false" ht="12.75" hidden="false" customHeight="false" outlineLevel="0" collapsed="false">
      <c r="D711" s="110"/>
    </row>
    <row r="712" customFormat="false" ht="12.75" hidden="false" customHeight="false" outlineLevel="0" collapsed="false">
      <c r="D712" s="110"/>
    </row>
    <row r="713" customFormat="false" ht="12.75" hidden="false" customHeight="false" outlineLevel="0" collapsed="false">
      <c r="D713" s="110"/>
    </row>
    <row r="714" customFormat="false" ht="12.75" hidden="false" customHeight="false" outlineLevel="0" collapsed="false">
      <c r="D714" s="110"/>
    </row>
    <row r="715" customFormat="false" ht="12.75" hidden="false" customHeight="false" outlineLevel="0" collapsed="false">
      <c r="D715" s="110"/>
    </row>
    <row r="716" customFormat="false" ht="12.75" hidden="false" customHeight="false" outlineLevel="0" collapsed="false">
      <c r="D716" s="110"/>
    </row>
    <row r="717" customFormat="false" ht="12.75" hidden="false" customHeight="false" outlineLevel="0" collapsed="false">
      <c r="D717" s="110"/>
    </row>
    <row r="718" customFormat="false" ht="12.75" hidden="false" customHeight="false" outlineLevel="0" collapsed="false">
      <c r="D718" s="110"/>
    </row>
    <row r="719" customFormat="false" ht="12.75" hidden="false" customHeight="false" outlineLevel="0" collapsed="false">
      <c r="D719" s="110"/>
    </row>
    <row r="720" customFormat="false" ht="12.75" hidden="false" customHeight="false" outlineLevel="0" collapsed="false">
      <c r="D720" s="110"/>
    </row>
    <row r="721" customFormat="false" ht="12.75" hidden="false" customHeight="false" outlineLevel="0" collapsed="false">
      <c r="D721" s="110"/>
    </row>
    <row r="722" customFormat="false" ht="12.75" hidden="false" customHeight="false" outlineLevel="0" collapsed="false">
      <c r="D722" s="110"/>
    </row>
    <row r="723" customFormat="false" ht="12.75" hidden="false" customHeight="false" outlineLevel="0" collapsed="false">
      <c r="D723" s="110"/>
    </row>
    <row r="724" customFormat="false" ht="12.75" hidden="false" customHeight="false" outlineLevel="0" collapsed="false">
      <c r="D724" s="110"/>
    </row>
    <row r="725" customFormat="false" ht="12.75" hidden="false" customHeight="false" outlineLevel="0" collapsed="false">
      <c r="D725" s="110"/>
    </row>
    <row r="726" customFormat="false" ht="12.75" hidden="false" customHeight="false" outlineLevel="0" collapsed="false">
      <c r="D726" s="110"/>
    </row>
    <row r="727" customFormat="false" ht="12.75" hidden="false" customHeight="false" outlineLevel="0" collapsed="false">
      <c r="D727" s="110"/>
    </row>
    <row r="728" customFormat="false" ht="12.75" hidden="false" customHeight="false" outlineLevel="0" collapsed="false">
      <c r="D728" s="110"/>
    </row>
    <row r="729" customFormat="false" ht="12.75" hidden="false" customHeight="false" outlineLevel="0" collapsed="false">
      <c r="D729" s="110"/>
    </row>
    <row r="730" customFormat="false" ht="12.75" hidden="false" customHeight="false" outlineLevel="0" collapsed="false">
      <c r="D730" s="110"/>
    </row>
    <row r="731" customFormat="false" ht="12.75" hidden="false" customHeight="false" outlineLevel="0" collapsed="false">
      <c r="D731" s="110"/>
    </row>
    <row r="732" customFormat="false" ht="12.75" hidden="false" customHeight="false" outlineLevel="0" collapsed="false">
      <c r="D732" s="110"/>
    </row>
    <row r="733" customFormat="false" ht="12.75" hidden="false" customHeight="false" outlineLevel="0" collapsed="false">
      <c r="D733" s="110"/>
    </row>
    <row r="734" customFormat="false" ht="12.75" hidden="false" customHeight="false" outlineLevel="0" collapsed="false">
      <c r="D734" s="110"/>
    </row>
    <row r="735" customFormat="false" ht="12.75" hidden="false" customHeight="false" outlineLevel="0" collapsed="false">
      <c r="D735" s="110"/>
    </row>
    <row r="736" customFormat="false" ht="12.75" hidden="false" customHeight="false" outlineLevel="0" collapsed="false">
      <c r="D736" s="110"/>
    </row>
    <row r="737" customFormat="false" ht="12.75" hidden="false" customHeight="false" outlineLevel="0" collapsed="false">
      <c r="D737" s="110"/>
    </row>
    <row r="738" customFormat="false" ht="12.75" hidden="false" customHeight="false" outlineLevel="0" collapsed="false">
      <c r="D738" s="110"/>
    </row>
    <row r="739" customFormat="false" ht="12.75" hidden="false" customHeight="false" outlineLevel="0" collapsed="false">
      <c r="D739" s="110"/>
    </row>
    <row r="740" customFormat="false" ht="12.75" hidden="false" customHeight="false" outlineLevel="0" collapsed="false">
      <c r="D740" s="110"/>
    </row>
    <row r="741" customFormat="false" ht="12.75" hidden="false" customHeight="false" outlineLevel="0" collapsed="false">
      <c r="D741" s="110"/>
    </row>
    <row r="742" customFormat="false" ht="12.75" hidden="false" customHeight="false" outlineLevel="0" collapsed="false">
      <c r="D742" s="110"/>
    </row>
    <row r="743" customFormat="false" ht="12.75" hidden="false" customHeight="false" outlineLevel="0" collapsed="false">
      <c r="D743" s="110"/>
    </row>
    <row r="744" customFormat="false" ht="12.75" hidden="false" customHeight="false" outlineLevel="0" collapsed="false">
      <c r="D744" s="110"/>
    </row>
    <row r="745" customFormat="false" ht="12.75" hidden="false" customHeight="false" outlineLevel="0" collapsed="false">
      <c r="D745" s="110"/>
    </row>
    <row r="746" customFormat="false" ht="12.75" hidden="false" customHeight="false" outlineLevel="0" collapsed="false">
      <c r="D746" s="110"/>
    </row>
    <row r="747" customFormat="false" ht="12.75" hidden="false" customHeight="false" outlineLevel="0" collapsed="false">
      <c r="D747" s="110"/>
    </row>
    <row r="748" customFormat="false" ht="12.75" hidden="false" customHeight="false" outlineLevel="0" collapsed="false">
      <c r="D748" s="110"/>
    </row>
    <row r="749" customFormat="false" ht="12.75" hidden="false" customHeight="false" outlineLevel="0" collapsed="false">
      <c r="D749" s="110"/>
    </row>
    <row r="750" customFormat="false" ht="12.75" hidden="false" customHeight="false" outlineLevel="0" collapsed="false">
      <c r="D750" s="110"/>
    </row>
    <row r="751" customFormat="false" ht="12.75" hidden="false" customHeight="false" outlineLevel="0" collapsed="false">
      <c r="D751" s="110"/>
    </row>
    <row r="752" customFormat="false" ht="12.75" hidden="false" customHeight="false" outlineLevel="0" collapsed="false">
      <c r="D752" s="110"/>
    </row>
    <row r="753" customFormat="false" ht="12.75" hidden="false" customHeight="false" outlineLevel="0" collapsed="false">
      <c r="D753" s="110"/>
    </row>
    <row r="754" customFormat="false" ht="12.75" hidden="false" customHeight="false" outlineLevel="0" collapsed="false">
      <c r="D754" s="110"/>
    </row>
    <row r="755" customFormat="false" ht="12.75" hidden="false" customHeight="false" outlineLevel="0" collapsed="false">
      <c r="D755" s="110"/>
    </row>
    <row r="756" customFormat="false" ht="12.75" hidden="false" customHeight="false" outlineLevel="0" collapsed="false">
      <c r="D756" s="110"/>
    </row>
    <row r="757" customFormat="false" ht="12.75" hidden="false" customHeight="false" outlineLevel="0" collapsed="false">
      <c r="D757" s="110"/>
    </row>
    <row r="758" customFormat="false" ht="12.75" hidden="false" customHeight="false" outlineLevel="0" collapsed="false">
      <c r="D758" s="110"/>
    </row>
    <row r="759" customFormat="false" ht="12.75" hidden="false" customHeight="false" outlineLevel="0" collapsed="false">
      <c r="D759" s="110"/>
    </row>
    <row r="760" customFormat="false" ht="12.75" hidden="false" customHeight="false" outlineLevel="0" collapsed="false">
      <c r="D760" s="110"/>
    </row>
    <row r="761" customFormat="false" ht="12.75" hidden="false" customHeight="false" outlineLevel="0" collapsed="false">
      <c r="D761" s="110"/>
    </row>
    <row r="762" customFormat="false" ht="12.75" hidden="false" customHeight="false" outlineLevel="0" collapsed="false">
      <c r="D762" s="110"/>
    </row>
    <row r="763" customFormat="false" ht="12.75" hidden="false" customHeight="false" outlineLevel="0" collapsed="false">
      <c r="D763" s="110"/>
    </row>
    <row r="764" customFormat="false" ht="12.75" hidden="false" customHeight="false" outlineLevel="0" collapsed="false">
      <c r="D764" s="110"/>
    </row>
    <row r="765" customFormat="false" ht="12.75" hidden="false" customHeight="false" outlineLevel="0" collapsed="false">
      <c r="D765" s="110"/>
    </row>
    <row r="766" customFormat="false" ht="12.75" hidden="false" customHeight="false" outlineLevel="0" collapsed="false">
      <c r="D766" s="110"/>
    </row>
    <row r="767" customFormat="false" ht="12.75" hidden="false" customHeight="false" outlineLevel="0" collapsed="false">
      <c r="D767" s="110"/>
    </row>
    <row r="768" customFormat="false" ht="12.75" hidden="false" customHeight="false" outlineLevel="0" collapsed="false">
      <c r="D768" s="110"/>
    </row>
    <row r="769" customFormat="false" ht="12.75" hidden="false" customHeight="false" outlineLevel="0" collapsed="false">
      <c r="D769" s="110"/>
    </row>
    <row r="770" customFormat="false" ht="12.75" hidden="false" customHeight="false" outlineLevel="0" collapsed="false">
      <c r="D770" s="110"/>
    </row>
    <row r="771" customFormat="false" ht="12.75" hidden="false" customHeight="false" outlineLevel="0" collapsed="false">
      <c r="D771" s="110"/>
    </row>
    <row r="772" customFormat="false" ht="12.75" hidden="false" customHeight="false" outlineLevel="0" collapsed="false">
      <c r="D772" s="110"/>
    </row>
    <row r="773" customFormat="false" ht="12.75" hidden="false" customHeight="false" outlineLevel="0" collapsed="false">
      <c r="D773" s="110"/>
    </row>
    <row r="774" customFormat="false" ht="12.75" hidden="false" customHeight="false" outlineLevel="0" collapsed="false">
      <c r="D774" s="110"/>
    </row>
    <row r="775" customFormat="false" ht="12.75" hidden="false" customHeight="false" outlineLevel="0" collapsed="false">
      <c r="D775" s="110"/>
    </row>
    <row r="776" customFormat="false" ht="12.75" hidden="false" customHeight="false" outlineLevel="0" collapsed="false">
      <c r="D776" s="110"/>
    </row>
    <row r="777" customFormat="false" ht="12.75" hidden="false" customHeight="false" outlineLevel="0" collapsed="false">
      <c r="D777" s="110"/>
    </row>
    <row r="778" customFormat="false" ht="12.75" hidden="false" customHeight="false" outlineLevel="0" collapsed="false">
      <c r="D778" s="110"/>
    </row>
    <row r="779" customFormat="false" ht="12.75" hidden="false" customHeight="false" outlineLevel="0" collapsed="false">
      <c r="D779" s="110"/>
    </row>
    <row r="780" customFormat="false" ht="12.75" hidden="false" customHeight="false" outlineLevel="0" collapsed="false">
      <c r="D780" s="110"/>
    </row>
    <row r="781" customFormat="false" ht="12.75" hidden="false" customHeight="false" outlineLevel="0" collapsed="false">
      <c r="D781" s="110"/>
    </row>
    <row r="782" customFormat="false" ht="12.75" hidden="false" customHeight="false" outlineLevel="0" collapsed="false">
      <c r="D782" s="110"/>
    </row>
    <row r="783" customFormat="false" ht="12.75" hidden="false" customHeight="false" outlineLevel="0" collapsed="false">
      <c r="D783" s="110"/>
    </row>
    <row r="784" customFormat="false" ht="12.75" hidden="false" customHeight="false" outlineLevel="0" collapsed="false">
      <c r="D784" s="110"/>
    </row>
    <row r="785" customFormat="false" ht="12.75" hidden="false" customHeight="false" outlineLevel="0" collapsed="false">
      <c r="D785" s="110"/>
    </row>
    <row r="786" customFormat="false" ht="12.75" hidden="false" customHeight="false" outlineLevel="0" collapsed="false">
      <c r="D786" s="110"/>
    </row>
    <row r="787" customFormat="false" ht="12.75" hidden="false" customHeight="false" outlineLevel="0" collapsed="false">
      <c r="D787" s="110"/>
    </row>
    <row r="788" customFormat="false" ht="12.75" hidden="false" customHeight="false" outlineLevel="0" collapsed="false">
      <c r="D788" s="110"/>
    </row>
    <row r="789" customFormat="false" ht="12.75" hidden="false" customHeight="false" outlineLevel="0" collapsed="false">
      <c r="D789" s="110"/>
    </row>
    <row r="790" customFormat="false" ht="12.75" hidden="false" customHeight="false" outlineLevel="0" collapsed="false">
      <c r="D790" s="110"/>
    </row>
    <row r="791" customFormat="false" ht="12.75" hidden="false" customHeight="false" outlineLevel="0" collapsed="false">
      <c r="D791" s="110"/>
    </row>
    <row r="792" customFormat="false" ht="12.75" hidden="false" customHeight="false" outlineLevel="0" collapsed="false">
      <c r="D792" s="110"/>
    </row>
    <row r="793" customFormat="false" ht="12.75" hidden="false" customHeight="false" outlineLevel="0" collapsed="false">
      <c r="D793" s="110"/>
    </row>
    <row r="794" customFormat="false" ht="12.75" hidden="false" customHeight="false" outlineLevel="0" collapsed="false">
      <c r="D794" s="110"/>
    </row>
    <row r="795" customFormat="false" ht="12.75" hidden="false" customHeight="false" outlineLevel="0" collapsed="false">
      <c r="D795" s="110"/>
    </row>
    <row r="796" customFormat="false" ht="12.75" hidden="false" customHeight="false" outlineLevel="0" collapsed="false">
      <c r="D796" s="110"/>
    </row>
    <row r="797" customFormat="false" ht="12.75" hidden="false" customHeight="false" outlineLevel="0" collapsed="false">
      <c r="D797" s="110"/>
    </row>
    <row r="798" customFormat="false" ht="12.75" hidden="false" customHeight="false" outlineLevel="0" collapsed="false">
      <c r="D798" s="110"/>
    </row>
    <row r="799" customFormat="false" ht="12.75" hidden="false" customHeight="false" outlineLevel="0" collapsed="false">
      <c r="D799" s="110"/>
    </row>
    <row r="800" customFormat="false" ht="12.75" hidden="false" customHeight="false" outlineLevel="0" collapsed="false">
      <c r="D800" s="110"/>
    </row>
    <row r="801" customFormat="false" ht="12.75" hidden="false" customHeight="false" outlineLevel="0" collapsed="false">
      <c r="D801" s="110"/>
    </row>
    <row r="802" customFormat="false" ht="12.75" hidden="false" customHeight="false" outlineLevel="0" collapsed="false">
      <c r="D802" s="110"/>
    </row>
    <row r="803" customFormat="false" ht="12.75" hidden="false" customHeight="false" outlineLevel="0" collapsed="false">
      <c r="D803" s="110"/>
    </row>
    <row r="804" customFormat="false" ht="12.75" hidden="false" customHeight="false" outlineLevel="0" collapsed="false">
      <c r="D804" s="110"/>
    </row>
    <row r="805" customFormat="false" ht="12.75" hidden="false" customHeight="false" outlineLevel="0" collapsed="false">
      <c r="D805" s="110"/>
    </row>
    <row r="806" customFormat="false" ht="12.75" hidden="false" customHeight="false" outlineLevel="0" collapsed="false">
      <c r="D806" s="110"/>
    </row>
    <row r="807" customFormat="false" ht="12.75" hidden="false" customHeight="false" outlineLevel="0" collapsed="false">
      <c r="D807" s="110"/>
    </row>
    <row r="808" customFormat="false" ht="12.75" hidden="false" customHeight="false" outlineLevel="0" collapsed="false">
      <c r="D808" s="110"/>
    </row>
    <row r="809" customFormat="false" ht="12.75" hidden="false" customHeight="false" outlineLevel="0" collapsed="false">
      <c r="D809" s="110"/>
    </row>
    <row r="810" customFormat="false" ht="12.75" hidden="false" customHeight="false" outlineLevel="0" collapsed="false">
      <c r="D810" s="110"/>
    </row>
    <row r="811" customFormat="false" ht="12.75" hidden="false" customHeight="false" outlineLevel="0" collapsed="false">
      <c r="D811" s="110"/>
    </row>
    <row r="812" customFormat="false" ht="12.75" hidden="false" customHeight="false" outlineLevel="0" collapsed="false">
      <c r="D812" s="110"/>
    </row>
    <row r="813" customFormat="false" ht="12.75" hidden="false" customHeight="false" outlineLevel="0" collapsed="false">
      <c r="D813" s="110"/>
    </row>
    <row r="814" customFormat="false" ht="12.75" hidden="false" customHeight="false" outlineLevel="0" collapsed="false">
      <c r="D814" s="110"/>
    </row>
    <row r="815" customFormat="false" ht="12.75" hidden="false" customHeight="false" outlineLevel="0" collapsed="false">
      <c r="D815" s="110"/>
    </row>
    <row r="816" customFormat="false" ht="12.75" hidden="false" customHeight="false" outlineLevel="0" collapsed="false">
      <c r="D816" s="110"/>
    </row>
    <row r="817" customFormat="false" ht="12.75" hidden="false" customHeight="false" outlineLevel="0" collapsed="false">
      <c r="D817" s="110"/>
    </row>
    <row r="818" customFormat="false" ht="12.75" hidden="false" customHeight="false" outlineLevel="0" collapsed="false">
      <c r="D818" s="110"/>
    </row>
    <row r="819" customFormat="false" ht="12.75" hidden="false" customHeight="false" outlineLevel="0" collapsed="false">
      <c r="D819" s="110"/>
    </row>
    <row r="820" customFormat="false" ht="12.75" hidden="false" customHeight="false" outlineLevel="0" collapsed="false">
      <c r="D820" s="110"/>
    </row>
    <row r="821" customFormat="false" ht="12.75" hidden="false" customHeight="false" outlineLevel="0" collapsed="false">
      <c r="D821" s="110"/>
    </row>
    <row r="822" customFormat="false" ht="12.75" hidden="false" customHeight="false" outlineLevel="0" collapsed="false">
      <c r="D822" s="110"/>
    </row>
    <row r="823" customFormat="false" ht="12.75" hidden="false" customHeight="false" outlineLevel="0" collapsed="false">
      <c r="D823" s="110"/>
    </row>
    <row r="824" customFormat="false" ht="12.75" hidden="false" customHeight="false" outlineLevel="0" collapsed="false">
      <c r="D824" s="110"/>
    </row>
    <row r="825" customFormat="false" ht="12.75" hidden="false" customHeight="false" outlineLevel="0" collapsed="false">
      <c r="D825" s="110"/>
    </row>
    <row r="826" customFormat="false" ht="12.75" hidden="false" customHeight="false" outlineLevel="0" collapsed="false">
      <c r="D826" s="110"/>
    </row>
    <row r="827" customFormat="false" ht="12.75" hidden="false" customHeight="false" outlineLevel="0" collapsed="false">
      <c r="D827" s="110"/>
    </row>
    <row r="828" customFormat="false" ht="12.75" hidden="false" customHeight="false" outlineLevel="0" collapsed="false">
      <c r="D828" s="110"/>
    </row>
    <row r="829" customFormat="false" ht="12.75" hidden="false" customHeight="false" outlineLevel="0" collapsed="false">
      <c r="D829" s="110"/>
    </row>
    <row r="830" customFormat="false" ht="12.75" hidden="false" customHeight="false" outlineLevel="0" collapsed="false">
      <c r="D830" s="110"/>
    </row>
    <row r="831" customFormat="false" ht="12.75" hidden="false" customHeight="false" outlineLevel="0" collapsed="false">
      <c r="D831" s="110"/>
    </row>
    <row r="832" customFormat="false" ht="12.75" hidden="false" customHeight="false" outlineLevel="0" collapsed="false">
      <c r="D832" s="110"/>
    </row>
    <row r="833" customFormat="false" ht="12.75" hidden="false" customHeight="false" outlineLevel="0" collapsed="false">
      <c r="D833" s="110"/>
    </row>
    <row r="834" customFormat="false" ht="12.75" hidden="false" customHeight="false" outlineLevel="0" collapsed="false">
      <c r="D834" s="110"/>
    </row>
    <row r="835" customFormat="false" ht="12.75" hidden="false" customHeight="false" outlineLevel="0" collapsed="false">
      <c r="D835" s="110"/>
    </row>
    <row r="836" customFormat="false" ht="12.75" hidden="false" customHeight="false" outlineLevel="0" collapsed="false">
      <c r="D836" s="110"/>
    </row>
    <row r="837" customFormat="false" ht="12.75" hidden="false" customHeight="false" outlineLevel="0" collapsed="false">
      <c r="D837" s="110"/>
    </row>
    <row r="838" customFormat="false" ht="12.75" hidden="false" customHeight="false" outlineLevel="0" collapsed="false">
      <c r="D838" s="110"/>
    </row>
    <row r="839" customFormat="false" ht="12.75" hidden="false" customHeight="false" outlineLevel="0" collapsed="false">
      <c r="D839" s="110"/>
    </row>
    <row r="840" customFormat="false" ht="12.75" hidden="false" customHeight="false" outlineLevel="0" collapsed="false">
      <c r="D840" s="110"/>
    </row>
    <row r="841" customFormat="false" ht="12.75" hidden="false" customHeight="false" outlineLevel="0" collapsed="false">
      <c r="D841" s="110"/>
    </row>
    <row r="842" customFormat="false" ht="12.75" hidden="false" customHeight="false" outlineLevel="0" collapsed="false">
      <c r="D842" s="110"/>
    </row>
    <row r="843" customFormat="false" ht="12.75" hidden="false" customHeight="false" outlineLevel="0" collapsed="false">
      <c r="D843" s="110"/>
    </row>
    <row r="844" customFormat="false" ht="12.75" hidden="false" customHeight="false" outlineLevel="0" collapsed="false">
      <c r="D844" s="110"/>
    </row>
    <row r="845" customFormat="false" ht="12.75" hidden="false" customHeight="false" outlineLevel="0" collapsed="false">
      <c r="D845" s="110"/>
    </row>
    <row r="846" customFormat="false" ht="12.75" hidden="false" customHeight="false" outlineLevel="0" collapsed="false">
      <c r="D846" s="110"/>
    </row>
    <row r="847" customFormat="false" ht="12.75" hidden="false" customHeight="false" outlineLevel="0" collapsed="false">
      <c r="D847" s="110"/>
    </row>
    <row r="848" customFormat="false" ht="12.75" hidden="false" customHeight="false" outlineLevel="0" collapsed="false">
      <c r="D848" s="110"/>
    </row>
    <row r="849" customFormat="false" ht="12.75" hidden="false" customHeight="false" outlineLevel="0" collapsed="false">
      <c r="D849" s="110"/>
    </row>
    <row r="850" customFormat="false" ht="12.75" hidden="false" customHeight="false" outlineLevel="0" collapsed="false">
      <c r="D850" s="110"/>
    </row>
    <row r="851" customFormat="false" ht="12.75" hidden="false" customHeight="false" outlineLevel="0" collapsed="false">
      <c r="D851" s="110"/>
    </row>
    <row r="852" customFormat="false" ht="12.75" hidden="false" customHeight="false" outlineLevel="0" collapsed="false">
      <c r="D852" s="110"/>
    </row>
    <row r="853" customFormat="false" ht="12.75" hidden="false" customHeight="false" outlineLevel="0" collapsed="false">
      <c r="D853" s="110"/>
    </row>
    <row r="854" customFormat="false" ht="12.75" hidden="false" customHeight="false" outlineLevel="0" collapsed="false">
      <c r="D854" s="110"/>
    </row>
    <row r="855" customFormat="false" ht="12.75" hidden="false" customHeight="false" outlineLevel="0" collapsed="false">
      <c r="D855" s="110"/>
    </row>
    <row r="856" customFormat="false" ht="12.75" hidden="false" customHeight="false" outlineLevel="0" collapsed="false">
      <c r="D856" s="110"/>
    </row>
    <row r="857" customFormat="false" ht="12.75" hidden="false" customHeight="false" outlineLevel="0" collapsed="false">
      <c r="D857" s="110"/>
    </row>
    <row r="858" customFormat="false" ht="12.75" hidden="false" customHeight="false" outlineLevel="0" collapsed="false">
      <c r="D858" s="110"/>
    </row>
    <row r="859" customFormat="false" ht="12.75" hidden="false" customHeight="false" outlineLevel="0" collapsed="false">
      <c r="D859" s="110"/>
    </row>
    <row r="860" customFormat="false" ht="12.75" hidden="false" customHeight="false" outlineLevel="0" collapsed="false">
      <c r="D860" s="110"/>
    </row>
    <row r="861" customFormat="false" ht="12.75" hidden="false" customHeight="false" outlineLevel="0" collapsed="false">
      <c r="D861" s="110"/>
    </row>
    <row r="862" customFormat="false" ht="12.75" hidden="false" customHeight="false" outlineLevel="0" collapsed="false">
      <c r="D862" s="110"/>
    </row>
    <row r="863" customFormat="false" ht="12.75" hidden="false" customHeight="false" outlineLevel="0" collapsed="false">
      <c r="D863" s="110"/>
    </row>
    <row r="864" customFormat="false" ht="12.75" hidden="false" customHeight="false" outlineLevel="0" collapsed="false">
      <c r="D864" s="110"/>
    </row>
    <row r="865" customFormat="false" ht="12.75" hidden="false" customHeight="false" outlineLevel="0" collapsed="false">
      <c r="D865" s="110"/>
    </row>
    <row r="866" customFormat="false" ht="12.75" hidden="false" customHeight="false" outlineLevel="0" collapsed="false">
      <c r="D866" s="110"/>
    </row>
    <row r="867" customFormat="false" ht="12.75" hidden="false" customHeight="false" outlineLevel="0" collapsed="false">
      <c r="D867" s="110"/>
    </row>
    <row r="868" customFormat="false" ht="12.75" hidden="false" customHeight="false" outlineLevel="0" collapsed="false">
      <c r="D868" s="110"/>
    </row>
    <row r="869" customFormat="false" ht="12.75" hidden="false" customHeight="false" outlineLevel="0" collapsed="false">
      <c r="D869" s="110"/>
    </row>
    <row r="870" customFormat="false" ht="12.75" hidden="false" customHeight="false" outlineLevel="0" collapsed="false">
      <c r="D870" s="110"/>
    </row>
    <row r="871" customFormat="false" ht="12.75" hidden="false" customHeight="false" outlineLevel="0" collapsed="false">
      <c r="D871" s="110"/>
    </row>
    <row r="872" customFormat="false" ht="12.75" hidden="false" customHeight="false" outlineLevel="0" collapsed="false">
      <c r="D872" s="110"/>
    </row>
    <row r="873" customFormat="false" ht="12.75" hidden="false" customHeight="false" outlineLevel="0" collapsed="false">
      <c r="D873" s="110"/>
    </row>
    <row r="874" customFormat="false" ht="12.75" hidden="false" customHeight="false" outlineLevel="0" collapsed="false">
      <c r="D874" s="110"/>
    </row>
    <row r="875" customFormat="false" ht="12.75" hidden="false" customHeight="false" outlineLevel="0" collapsed="false">
      <c r="D875" s="110"/>
    </row>
    <row r="876" customFormat="false" ht="12.75" hidden="false" customHeight="false" outlineLevel="0" collapsed="false">
      <c r="D876" s="110"/>
    </row>
    <row r="877" customFormat="false" ht="12.75" hidden="false" customHeight="false" outlineLevel="0" collapsed="false">
      <c r="D877" s="110"/>
    </row>
    <row r="878" customFormat="false" ht="12.75" hidden="false" customHeight="false" outlineLevel="0" collapsed="false">
      <c r="D878" s="110"/>
    </row>
    <row r="879" customFormat="false" ht="12.75" hidden="false" customHeight="false" outlineLevel="0" collapsed="false">
      <c r="D879" s="110"/>
    </row>
    <row r="880" customFormat="false" ht="12.75" hidden="false" customHeight="false" outlineLevel="0" collapsed="false">
      <c r="D880" s="110"/>
    </row>
    <row r="881" customFormat="false" ht="12.75" hidden="false" customHeight="false" outlineLevel="0" collapsed="false">
      <c r="D881" s="110"/>
    </row>
    <row r="882" customFormat="false" ht="12.75" hidden="false" customHeight="false" outlineLevel="0" collapsed="false">
      <c r="D882" s="110"/>
    </row>
    <row r="883" customFormat="false" ht="12.75" hidden="false" customHeight="false" outlineLevel="0" collapsed="false">
      <c r="D883" s="110"/>
    </row>
    <row r="884" customFormat="false" ht="12.75" hidden="false" customHeight="false" outlineLevel="0" collapsed="false">
      <c r="D884" s="110"/>
    </row>
    <row r="885" customFormat="false" ht="12.75" hidden="false" customHeight="false" outlineLevel="0" collapsed="false">
      <c r="D885" s="110"/>
    </row>
    <row r="886" customFormat="false" ht="12.75" hidden="false" customHeight="false" outlineLevel="0" collapsed="false">
      <c r="D886" s="110"/>
    </row>
    <row r="887" customFormat="false" ht="12.75" hidden="false" customHeight="false" outlineLevel="0" collapsed="false">
      <c r="D887" s="110"/>
    </row>
    <row r="888" customFormat="false" ht="12.75" hidden="false" customHeight="false" outlineLevel="0" collapsed="false">
      <c r="D888" s="110"/>
    </row>
    <row r="889" customFormat="false" ht="12.75" hidden="false" customHeight="false" outlineLevel="0" collapsed="false">
      <c r="D889" s="110"/>
    </row>
    <row r="890" customFormat="false" ht="12.75" hidden="false" customHeight="false" outlineLevel="0" collapsed="false">
      <c r="D890" s="110"/>
    </row>
    <row r="891" customFormat="false" ht="12.75" hidden="false" customHeight="false" outlineLevel="0" collapsed="false">
      <c r="D891" s="110"/>
    </row>
    <row r="892" customFormat="false" ht="12.75" hidden="false" customHeight="false" outlineLevel="0" collapsed="false">
      <c r="D892" s="110"/>
    </row>
    <row r="893" customFormat="false" ht="12.75" hidden="false" customHeight="false" outlineLevel="0" collapsed="false">
      <c r="D893" s="110"/>
    </row>
    <row r="894" customFormat="false" ht="12.75" hidden="false" customHeight="false" outlineLevel="0" collapsed="false">
      <c r="D894" s="110"/>
    </row>
    <row r="895" customFormat="false" ht="12.75" hidden="false" customHeight="false" outlineLevel="0" collapsed="false">
      <c r="D895" s="110"/>
    </row>
    <row r="896" customFormat="false" ht="12.75" hidden="false" customHeight="false" outlineLevel="0" collapsed="false">
      <c r="D896" s="110"/>
    </row>
    <row r="897" customFormat="false" ht="12.75" hidden="false" customHeight="false" outlineLevel="0" collapsed="false">
      <c r="D897" s="110"/>
    </row>
    <row r="898" customFormat="false" ht="12.75" hidden="false" customHeight="false" outlineLevel="0" collapsed="false">
      <c r="D898" s="110"/>
    </row>
    <row r="899" customFormat="false" ht="12.75" hidden="false" customHeight="false" outlineLevel="0" collapsed="false">
      <c r="D899" s="110"/>
    </row>
    <row r="900" customFormat="false" ht="12.75" hidden="false" customHeight="false" outlineLevel="0" collapsed="false">
      <c r="D900" s="110"/>
    </row>
    <row r="901" customFormat="false" ht="12.75" hidden="false" customHeight="false" outlineLevel="0" collapsed="false">
      <c r="D901" s="110"/>
    </row>
    <row r="902" customFormat="false" ht="12.75" hidden="false" customHeight="false" outlineLevel="0" collapsed="false">
      <c r="D902" s="110"/>
    </row>
    <row r="903" customFormat="false" ht="12.75" hidden="false" customHeight="false" outlineLevel="0" collapsed="false">
      <c r="D903" s="110"/>
    </row>
    <row r="904" customFormat="false" ht="12.75" hidden="false" customHeight="false" outlineLevel="0" collapsed="false">
      <c r="D904" s="110"/>
    </row>
    <row r="905" customFormat="false" ht="12.75" hidden="false" customHeight="false" outlineLevel="0" collapsed="false">
      <c r="D905" s="110"/>
    </row>
    <row r="906" customFormat="false" ht="12.75" hidden="false" customHeight="false" outlineLevel="0" collapsed="false">
      <c r="D906" s="110"/>
    </row>
    <row r="907" customFormat="false" ht="12.75" hidden="false" customHeight="false" outlineLevel="0" collapsed="false">
      <c r="D907" s="110"/>
    </row>
    <row r="908" customFormat="false" ht="12.75" hidden="false" customHeight="false" outlineLevel="0" collapsed="false">
      <c r="D908" s="110"/>
    </row>
    <row r="909" customFormat="false" ht="12.75" hidden="false" customHeight="false" outlineLevel="0" collapsed="false">
      <c r="D909" s="110"/>
    </row>
    <row r="910" customFormat="false" ht="12.75" hidden="false" customHeight="false" outlineLevel="0" collapsed="false">
      <c r="D910" s="110"/>
    </row>
    <row r="911" customFormat="false" ht="12.75" hidden="false" customHeight="false" outlineLevel="0" collapsed="false">
      <c r="D911" s="110"/>
    </row>
    <row r="912" customFormat="false" ht="12.75" hidden="false" customHeight="false" outlineLevel="0" collapsed="false">
      <c r="D912" s="110"/>
    </row>
    <row r="913" customFormat="false" ht="12.75" hidden="false" customHeight="false" outlineLevel="0" collapsed="false">
      <c r="D913" s="110"/>
    </row>
    <row r="914" customFormat="false" ht="12.75" hidden="false" customHeight="false" outlineLevel="0" collapsed="false">
      <c r="D914" s="110"/>
    </row>
    <row r="915" customFormat="false" ht="12.75" hidden="false" customHeight="false" outlineLevel="0" collapsed="false">
      <c r="D915" s="110"/>
    </row>
    <row r="916" customFormat="false" ht="12.75" hidden="false" customHeight="false" outlineLevel="0" collapsed="false">
      <c r="D916" s="110"/>
    </row>
    <row r="917" customFormat="false" ht="12.75" hidden="false" customHeight="false" outlineLevel="0" collapsed="false">
      <c r="D917" s="110"/>
    </row>
    <row r="918" customFormat="false" ht="12.75" hidden="false" customHeight="false" outlineLevel="0" collapsed="false">
      <c r="D918" s="110"/>
    </row>
    <row r="919" customFormat="false" ht="12.75" hidden="false" customHeight="false" outlineLevel="0" collapsed="false">
      <c r="D919" s="110"/>
    </row>
    <row r="920" customFormat="false" ht="12.75" hidden="false" customHeight="false" outlineLevel="0" collapsed="false">
      <c r="D920" s="110"/>
    </row>
    <row r="921" customFormat="false" ht="12.75" hidden="false" customHeight="false" outlineLevel="0" collapsed="false">
      <c r="D921" s="110"/>
    </row>
    <row r="922" customFormat="false" ht="12.75" hidden="false" customHeight="false" outlineLevel="0" collapsed="false">
      <c r="D922" s="110"/>
    </row>
    <row r="923" customFormat="false" ht="12.75" hidden="false" customHeight="false" outlineLevel="0" collapsed="false">
      <c r="D923" s="110"/>
    </row>
    <row r="924" customFormat="false" ht="12.75" hidden="false" customHeight="false" outlineLevel="0" collapsed="false">
      <c r="D924" s="110"/>
    </row>
    <row r="925" customFormat="false" ht="12.75" hidden="false" customHeight="false" outlineLevel="0" collapsed="false">
      <c r="D925" s="110"/>
    </row>
    <row r="926" customFormat="false" ht="12.75" hidden="false" customHeight="false" outlineLevel="0" collapsed="false">
      <c r="D926" s="110"/>
    </row>
    <row r="927" customFormat="false" ht="12.75" hidden="false" customHeight="false" outlineLevel="0" collapsed="false">
      <c r="D927" s="110"/>
    </row>
    <row r="928" customFormat="false" ht="12.75" hidden="false" customHeight="false" outlineLevel="0" collapsed="false">
      <c r="D928" s="110"/>
    </row>
    <row r="929" customFormat="false" ht="12.75" hidden="false" customHeight="false" outlineLevel="0" collapsed="false">
      <c r="D929" s="110"/>
    </row>
    <row r="930" customFormat="false" ht="12.75" hidden="false" customHeight="false" outlineLevel="0" collapsed="false">
      <c r="D930" s="110"/>
    </row>
    <row r="931" customFormat="false" ht="12.75" hidden="false" customHeight="false" outlineLevel="0" collapsed="false">
      <c r="D931" s="110"/>
    </row>
    <row r="932" customFormat="false" ht="12.75" hidden="false" customHeight="false" outlineLevel="0" collapsed="false">
      <c r="D932" s="110"/>
    </row>
    <row r="933" customFormat="false" ht="12.75" hidden="false" customHeight="false" outlineLevel="0" collapsed="false">
      <c r="D933" s="110"/>
    </row>
    <row r="934" customFormat="false" ht="12.75" hidden="false" customHeight="false" outlineLevel="0" collapsed="false">
      <c r="D934" s="110"/>
    </row>
    <row r="935" customFormat="false" ht="12.75" hidden="false" customHeight="false" outlineLevel="0" collapsed="false">
      <c r="D935" s="110"/>
    </row>
    <row r="936" customFormat="false" ht="12.75" hidden="false" customHeight="false" outlineLevel="0" collapsed="false">
      <c r="D936" s="110"/>
    </row>
    <row r="937" customFormat="false" ht="12.75" hidden="false" customHeight="false" outlineLevel="0" collapsed="false">
      <c r="D937" s="110"/>
    </row>
    <row r="938" customFormat="false" ht="12.75" hidden="false" customHeight="false" outlineLevel="0" collapsed="false">
      <c r="D938" s="110"/>
    </row>
    <row r="939" customFormat="false" ht="12.75" hidden="false" customHeight="false" outlineLevel="0" collapsed="false">
      <c r="D939" s="110"/>
    </row>
    <row r="940" customFormat="false" ht="12.75" hidden="false" customHeight="false" outlineLevel="0" collapsed="false">
      <c r="D940" s="110"/>
    </row>
    <row r="941" customFormat="false" ht="12.75" hidden="false" customHeight="false" outlineLevel="0" collapsed="false">
      <c r="D941" s="110"/>
    </row>
    <row r="942" customFormat="false" ht="12.75" hidden="false" customHeight="false" outlineLevel="0" collapsed="false">
      <c r="D942" s="110"/>
    </row>
    <row r="943" customFormat="false" ht="12.75" hidden="false" customHeight="false" outlineLevel="0" collapsed="false">
      <c r="D943" s="110"/>
    </row>
    <row r="944" customFormat="false" ht="12.75" hidden="false" customHeight="false" outlineLevel="0" collapsed="false">
      <c r="D944" s="110"/>
    </row>
    <row r="945" customFormat="false" ht="12.75" hidden="false" customHeight="false" outlineLevel="0" collapsed="false">
      <c r="D945" s="110"/>
    </row>
    <row r="946" customFormat="false" ht="12.75" hidden="false" customHeight="false" outlineLevel="0" collapsed="false">
      <c r="D946" s="110"/>
    </row>
    <row r="947" customFormat="false" ht="12.75" hidden="false" customHeight="false" outlineLevel="0" collapsed="false">
      <c r="D947" s="110"/>
    </row>
    <row r="948" customFormat="false" ht="12.75" hidden="false" customHeight="false" outlineLevel="0" collapsed="false">
      <c r="D948" s="110"/>
    </row>
    <row r="949" customFormat="false" ht="12.75" hidden="false" customHeight="false" outlineLevel="0" collapsed="false">
      <c r="D949" s="110"/>
    </row>
    <row r="950" customFormat="false" ht="12.75" hidden="false" customHeight="false" outlineLevel="0" collapsed="false">
      <c r="D950" s="110"/>
    </row>
    <row r="951" customFormat="false" ht="12.75" hidden="false" customHeight="false" outlineLevel="0" collapsed="false">
      <c r="D951" s="110"/>
    </row>
    <row r="952" customFormat="false" ht="12.75" hidden="false" customHeight="false" outlineLevel="0" collapsed="false">
      <c r="D952" s="110"/>
    </row>
    <row r="953" customFormat="false" ht="12.75" hidden="false" customHeight="false" outlineLevel="0" collapsed="false">
      <c r="D953" s="110"/>
    </row>
    <row r="954" customFormat="false" ht="12.75" hidden="false" customHeight="false" outlineLevel="0" collapsed="false">
      <c r="D954" s="110"/>
    </row>
    <row r="955" customFormat="false" ht="12.75" hidden="false" customHeight="false" outlineLevel="0" collapsed="false">
      <c r="D955" s="110"/>
    </row>
    <row r="956" customFormat="false" ht="12.75" hidden="false" customHeight="false" outlineLevel="0" collapsed="false">
      <c r="D956" s="110"/>
    </row>
    <row r="957" customFormat="false" ht="12.75" hidden="false" customHeight="false" outlineLevel="0" collapsed="false">
      <c r="D957" s="110"/>
    </row>
    <row r="958" customFormat="false" ht="12.75" hidden="false" customHeight="false" outlineLevel="0" collapsed="false">
      <c r="D958" s="110"/>
    </row>
    <row r="959" customFormat="false" ht="12.75" hidden="false" customHeight="false" outlineLevel="0" collapsed="false">
      <c r="D959" s="110"/>
    </row>
    <row r="960" customFormat="false" ht="12.75" hidden="false" customHeight="false" outlineLevel="0" collapsed="false">
      <c r="D960" s="110"/>
    </row>
    <row r="961" customFormat="false" ht="12.75" hidden="false" customHeight="false" outlineLevel="0" collapsed="false">
      <c r="D961" s="110"/>
    </row>
    <row r="962" customFormat="false" ht="12.75" hidden="false" customHeight="false" outlineLevel="0" collapsed="false">
      <c r="D962" s="110"/>
    </row>
    <row r="963" customFormat="false" ht="12.75" hidden="false" customHeight="false" outlineLevel="0" collapsed="false">
      <c r="D963" s="110"/>
    </row>
    <row r="964" customFormat="false" ht="12.75" hidden="false" customHeight="false" outlineLevel="0" collapsed="false">
      <c r="D964" s="110"/>
    </row>
    <row r="965" customFormat="false" ht="12.75" hidden="false" customHeight="false" outlineLevel="0" collapsed="false">
      <c r="D965" s="110"/>
    </row>
    <row r="966" customFormat="false" ht="12.75" hidden="false" customHeight="false" outlineLevel="0" collapsed="false">
      <c r="D966" s="110"/>
    </row>
    <row r="967" customFormat="false" ht="12.75" hidden="false" customHeight="false" outlineLevel="0" collapsed="false">
      <c r="D967" s="110"/>
    </row>
    <row r="968" customFormat="false" ht="12.75" hidden="false" customHeight="false" outlineLevel="0" collapsed="false">
      <c r="D968" s="110"/>
    </row>
    <row r="969" customFormat="false" ht="12.75" hidden="false" customHeight="false" outlineLevel="0" collapsed="false">
      <c r="D969" s="110"/>
    </row>
    <row r="970" customFormat="false" ht="12.75" hidden="false" customHeight="false" outlineLevel="0" collapsed="false">
      <c r="D970" s="110"/>
    </row>
    <row r="971" customFormat="false" ht="12.75" hidden="false" customHeight="false" outlineLevel="0" collapsed="false">
      <c r="D971" s="110"/>
    </row>
    <row r="972" customFormat="false" ht="12.75" hidden="false" customHeight="false" outlineLevel="0" collapsed="false">
      <c r="D972" s="110"/>
    </row>
    <row r="973" customFormat="false" ht="12.75" hidden="false" customHeight="false" outlineLevel="0" collapsed="false">
      <c r="D973" s="110"/>
    </row>
    <row r="974" customFormat="false" ht="12.75" hidden="false" customHeight="false" outlineLevel="0" collapsed="false">
      <c r="D974" s="110"/>
    </row>
    <row r="975" customFormat="false" ht="12.75" hidden="false" customHeight="false" outlineLevel="0" collapsed="false">
      <c r="D975" s="110"/>
    </row>
    <row r="976" customFormat="false" ht="12.75" hidden="false" customHeight="false" outlineLevel="0" collapsed="false">
      <c r="D976" s="110"/>
    </row>
    <row r="977" customFormat="false" ht="12.75" hidden="false" customHeight="false" outlineLevel="0" collapsed="false">
      <c r="D977" s="110"/>
    </row>
    <row r="978" customFormat="false" ht="12.75" hidden="false" customHeight="false" outlineLevel="0" collapsed="false">
      <c r="D978" s="110"/>
    </row>
    <row r="979" customFormat="false" ht="12.75" hidden="false" customHeight="false" outlineLevel="0" collapsed="false">
      <c r="D979" s="110"/>
    </row>
    <row r="980" customFormat="false" ht="12.75" hidden="false" customHeight="false" outlineLevel="0" collapsed="false">
      <c r="D980" s="110"/>
    </row>
    <row r="981" customFormat="false" ht="12.75" hidden="false" customHeight="false" outlineLevel="0" collapsed="false">
      <c r="D981" s="110"/>
    </row>
    <row r="982" customFormat="false" ht="12.75" hidden="false" customHeight="false" outlineLevel="0" collapsed="false">
      <c r="D982" s="110"/>
    </row>
    <row r="983" customFormat="false" ht="12.75" hidden="false" customHeight="false" outlineLevel="0" collapsed="false">
      <c r="D983" s="110"/>
    </row>
    <row r="984" customFormat="false" ht="12.75" hidden="false" customHeight="false" outlineLevel="0" collapsed="false">
      <c r="D984" s="110"/>
    </row>
    <row r="985" customFormat="false" ht="12.75" hidden="false" customHeight="false" outlineLevel="0" collapsed="false">
      <c r="D985" s="110"/>
    </row>
    <row r="986" customFormat="false" ht="12.75" hidden="false" customHeight="false" outlineLevel="0" collapsed="false">
      <c r="D986" s="110"/>
    </row>
    <row r="987" customFormat="false" ht="12.75" hidden="false" customHeight="false" outlineLevel="0" collapsed="false">
      <c r="D987" s="110"/>
    </row>
    <row r="988" customFormat="false" ht="12.75" hidden="false" customHeight="false" outlineLevel="0" collapsed="false">
      <c r="D988" s="110"/>
    </row>
    <row r="989" customFormat="false" ht="12.75" hidden="false" customHeight="false" outlineLevel="0" collapsed="false">
      <c r="D989" s="110"/>
    </row>
    <row r="990" customFormat="false" ht="12.75" hidden="false" customHeight="false" outlineLevel="0" collapsed="false">
      <c r="D990" s="110"/>
    </row>
    <row r="991" customFormat="false" ht="12.75" hidden="false" customHeight="false" outlineLevel="0" collapsed="false">
      <c r="D991" s="110"/>
    </row>
    <row r="992" customFormat="false" ht="12.75" hidden="false" customHeight="false" outlineLevel="0" collapsed="false">
      <c r="D992" s="110"/>
    </row>
    <row r="993" customFormat="false" ht="12.75" hidden="false" customHeight="false" outlineLevel="0" collapsed="false">
      <c r="D993" s="110"/>
    </row>
    <row r="994" customFormat="false" ht="12.75" hidden="false" customHeight="false" outlineLevel="0" collapsed="false">
      <c r="D994" s="110"/>
    </row>
    <row r="995" customFormat="false" ht="12.75" hidden="false" customHeight="false" outlineLevel="0" collapsed="false">
      <c r="D995" s="110"/>
    </row>
    <row r="996" customFormat="false" ht="12.75" hidden="false" customHeight="false" outlineLevel="0" collapsed="false">
      <c r="D996" s="110"/>
    </row>
    <row r="997" customFormat="false" ht="12.75" hidden="false" customHeight="false" outlineLevel="0" collapsed="false">
      <c r="D997" s="110"/>
    </row>
    <row r="998" customFormat="false" ht="12.75" hidden="false" customHeight="false" outlineLevel="0" collapsed="false">
      <c r="D998" s="110"/>
    </row>
    <row r="999" customFormat="false" ht="12.75" hidden="false" customHeight="false" outlineLevel="0" collapsed="false">
      <c r="D999" s="110"/>
    </row>
    <row r="1000" customFormat="false" ht="12.75" hidden="false" customHeight="false" outlineLevel="0" collapsed="false">
      <c r="D1000" s="110"/>
    </row>
    <row r="1001" customFormat="false" ht="12.75" hidden="false" customHeight="false" outlineLevel="0" collapsed="false">
      <c r="D1001" s="110"/>
    </row>
    <row r="1002" customFormat="false" ht="12.75" hidden="false" customHeight="false" outlineLevel="0" collapsed="false">
      <c r="D1002" s="110"/>
    </row>
    <row r="1003" customFormat="false" ht="12.75" hidden="false" customHeight="false" outlineLevel="0" collapsed="false">
      <c r="D1003" s="110"/>
    </row>
    <row r="1004" customFormat="false" ht="12.75" hidden="false" customHeight="false" outlineLevel="0" collapsed="false">
      <c r="D1004" s="110"/>
    </row>
    <row r="1005" customFormat="false" ht="12.75" hidden="false" customHeight="false" outlineLevel="0" collapsed="false">
      <c r="D1005" s="110"/>
    </row>
    <row r="1006" customFormat="false" ht="12.75" hidden="false" customHeight="false" outlineLevel="0" collapsed="false">
      <c r="D1006" s="110"/>
    </row>
    <row r="1007" customFormat="false" ht="12.75" hidden="false" customHeight="false" outlineLevel="0" collapsed="false">
      <c r="D1007" s="110"/>
    </row>
    <row r="1008" customFormat="false" ht="12.75" hidden="false" customHeight="false" outlineLevel="0" collapsed="false">
      <c r="D1008" s="110"/>
    </row>
    <row r="1009" customFormat="false" ht="12.75" hidden="false" customHeight="false" outlineLevel="0" collapsed="false">
      <c r="D1009" s="110"/>
    </row>
    <row r="1010" customFormat="false" ht="12.75" hidden="false" customHeight="false" outlineLevel="0" collapsed="false">
      <c r="D1010" s="110"/>
    </row>
    <row r="1011" customFormat="false" ht="12.75" hidden="false" customHeight="false" outlineLevel="0" collapsed="false">
      <c r="D1011" s="110"/>
    </row>
    <row r="1012" customFormat="false" ht="12.75" hidden="false" customHeight="false" outlineLevel="0" collapsed="false">
      <c r="D1012" s="110"/>
    </row>
    <row r="1013" customFormat="false" ht="12.75" hidden="false" customHeight="false" outlineLevel="0" collapsed="false">
      <c r="D1013" s="110"/>
    </row>
    <row r="1014" customFormat="false" ht="12.75" hidden="false" customHeight="false" outlineLevel="0" collapsed="false">
      <c r="D1014" s="110"/>
    </row>
    <row r="1015" customFormat="false" ht="12.75" hidden="false" customHeight="false" outlineLevel="0" collapsed="false">
      <c r="D1015" s="110"/>
    </row>
    <row r="1016" customFormat="false" ht="12.75" hidden="false" customHeight="false" outlineLevel="0" collapsed="false">
      <c r="D1016" s="110"/>
    </row>
    <row r="1017" customFormat="false" ht="12.75" hidden="false" customHeight="false" outlineLevel="0" collapsed="false">
      <c r="D1017" s="110"/>
    </row>
    <row r="1018" customFormat="false" ht="12.75" hidden="false" customHeight="false" outlineLevel="0" collapsed="false">
      <c r="D1018" s="110"/>
    </row>
    <row r="1019" customFormat="false" ht="12.75" hidden="false" customHeight="false" outlineLevel="0" collapsed="false">
      <c r="D1019" s="110"/>
    </row>
    <row r="1020" customFormat="false" ht="12.75" hidden="false" customHeight="false" outlineLevel="0" collapsed="false">
      <c r="D1020" s="110"/>
    </row>
    <row r="1021" customFormat="false" ht="12.75" hidden="false" customHeight="false" outlineLevel="0" collapsed="false">
      <c r="D1021" s="110"/>
    </row>
    <row r="1022" customFormat="false" ht="12.75" hidden="false" customHeight="false" outlineLevel="0" collapsed="false">
      <c r="D1022" s="110"/>
    </row>
    <row r="1023" customFormat="false" ht="12.75" hidden="false" customHeight="false" outlineLevel="0" collapsed="false">
      <c r="D1023" s="110"/>
    </row>
    <row r="1024" customFormat="false" ht="12.75" hidden="false" customHeight="false" outlineLevel="0" collapsed="false">
      <c r="D1024" s="110"/>
    </row>
    <row r="1025" customFormat="false" ht="12.75" hidden="false" customHeight="false" outlineLevel="0" collapsed="false">
      <c r="D1025" s="110"/>
    </row>
    <row r="1026" customFormat="false" ht="12.75" hidden="false" customHeight="false" outlineLevel="0" collapsed="false">
      <c r="D1026" s="110"/>
    </row>
    <row r="1027" customFormat="false" ht="12.75" hidden="false" customHeight="false" outlineLevel="0" collapsed="false">
      <c r="D1027" s="110"/>
    </row>
    <row r="1028" customFormat="false" ht="12.75" hidden="false" customHeight="false" outlineLevel="0" collapsed="false">
      <c r="D1028" s="110"/>
    </row>
    <row r="1029" customFormat="false" ht="12.75" hidden="false" customHeight="false" outlineLevel="0" collapsed="false">
      <c r="D1029" s="110"/>
    </row>
    <row r="1030" customFormat="false" ht="12.75" hidden="false" customHeight="false" outlineLevel="0" collapsed="false">
      <c r="D1030" s="110"/>
    </row>
    <row r="1031" customFormat="false" ht="12.75" hidden="false" customHeight="false" outlineLevel="0" collapsed="false">
      <c r="D1031" s="110"/>
    </row>
    <row r="1032" customFormat="false" ht="12.75" hidden="false" customHeight="false" outlineLevel="0" collapsed="false">
      <c r="D1032" s="110"/>
    </row>
    <row r="1033" customFormat="false" ht="12.75" hidden="false" customHeight="false" outlineLevel="0" collapsed="false">
      <c r="D1033" s="110"/>
    </row>
    <row r="1034" customFormat="false" ht="12.75" hidden="false" customHeight="false" outlineLevel="0" collapsed="false">
      <c r="D1034" s="110"/>
    </row>
    <row r="1035" customFormat="false" ht="12.75" hidden="false" customHeight="false" outlineLevel="0" collapsed="false">
      <c r="D1035" s="110"/>
    </row>
    <row r="1036" customFormat="false" ht="12.75" hidden="false" customHeight="false" outlineLevel="0" collapsed="false">
      <c r="D1036" s="110"/>
    </row>
    <row r="1037" customFormat="false" ht="12.75" hidden="false" customHeight="false" outlineLevel="0" collapsed="false">
      <c r="D1037" s="110"/>
    </row>
    <row r="1038" customFormat="false" ht="12.75" hidden="false" customHeight="false" outlineLevel="0" collapsed="false">
      <c r="D1038" s="110"/>
    </row>
    <row r="1039" customFormat="false" ht="12.75" hidden="false" customHeight="false" outlineLevel="0" collapsed="false">
      <c r="D1039" s="110"/>
    </row>
    <row r="1040" customFormat="false" ht="12.75" hidden="false" customHeight="false" outlineLevel="0" collapsed="false">
      <c r="D1040" s="110"/>
    </row>
    <row r="1041" customFormat="false" ht="12.75" hidden="false" customHeight="false" outlineLevel="0" collapsed="false">
      <c r="D1041" s="110"/>
    </row>
    <row r="1042" customFormat="false" ht="12.75" hidden="false" customHeight="false" outlineLevel="0" collapsed="false">
      <c r="D1042" s="110"/>
    </row>
    <row r="1043" customFormat="false" ht="12.75" hidden="false" customHeight="false" outlineLevel="0" collapsed="false">
      <c r="D1043" s="110"/>
    </row>
    <row r="1044" customFormat="false" ht="12.75" hidden="false" customHeight="false" outlineLevel="0" collapsed="false">
      <c r="D1044" s="110"/>
    </row>
    <row r="1045" customFormat="false" ht="12.75" hidden="false" customHeight="false" outlineLevel="0" collapsed="false">
      <c r="D1045" s="110"/>
    </row>
    <row r="1046" customFormat="false" ht="12.75" hidden="false" customHeight="false" outlineLevel="0" collapsed="false">
      <c r="D1046" s="110"/>
    </row>
    <row r="1047" customFormat="false" ht="12.75" hidden="false" customHeight="false" outlineLevel="0" collapsed="false">
      <c r="D1047" s="110"/>
    </row>
    <row r="1048" customFormat="false" ht="12.75" hidden="false" customHeight="false" outlineLevel="0" collapsed="false">
      <c r="D1048" s="110"/>
    </row>
    <row r="1049" customFormat="false" ht="12.75" hidden="false" customHeight="false" outlineLevel="0" collapsed="false">
      <c r="D1049" s="110"/>
    </row>
    <row r="1050" customFormat="false" ht="12.75" hidden="false" customHeight="false" outlineLevel="0" collapsed="false">
      <c r="D1050" s="110"/>
    </row>
    <row r="1051" customFormat="false" ht="12.75" hidden="false" customHeight="false" outlineLevel="0" collapsed="false">
      <c r="D1051" s="110"/>
    </row>
    <row r="1052" customFormat="false" ht="12.75" hidden="false" customHeight="false" outlineLevel="0" collapsed="false">
      <c r="D1052" s="110"/>
    </row>
    <row r="1053" customFormat="false" ht="12.75" hidden="false" customHeight="false" outlineLevel="0" collapsed="false">
      <c r="D1053" s="110"/>
    </row>
    <row r="1054" customFormat="false" ht="12.75" hidden="false" customHeight="false" outlineLevel="0" collapsed="false">
      <c r="D1054" s="110"/>
    </row>
    <row r="1055" customFormat="false" ht="12.75" hidden="false" customHeight="false" outlineLevel="0" collapsed="false">
      <c r="D1055" s="110"/>
    </row>
    <row r="1056" customFormat="false" ht="12.75" hidden="false" customHeight="false" outlineLevel="0" collapsed="false">
      <c r="D1056" s="110"/>
    </row>
    <row r="1057" customFormat="false" ht="12.75" hidden="false" customHeight="false" outlineLevel="0" collapsed="false">
      <c r="D1057" s="110"/>
    </row>
    <row r="1058" customFormat="false" ht="12.75" hidden="false" customHeight="false" outlineLevel="0" collapsed="false">
      <c r="D1058" s="110"/>
    </row>
    <row r="1059" customFormat="false" ht="12.75" hidden="false" customHeight="false" outlineLevel="0" collapsed="false">
      <c r="D1059" s="110"/>
    </row>
    <row r="1060" customFormat="false" ht="12.75" hidden="false" customHeight="false" outlineLevel="0" collapsed="false">
      <c r="D1060" s="110"/>
    </row>
    <row r="1061" customFormat="false" ht="12.75" hidden="false" customHeight="false" outlineLevel="0" collapsed="false">
      <c r="D1061" s="110"/>
    </row>
    <row r="1062" customFormat="false" ht="12.75" hidden="false" customHeight="false" outlineLevel="0" collapsed="false">
      <c r="D1062" s="110"/>
    </row>
    <row r="1063" customFormat="false" ht="12.75" hidden="false" customHeight="false" outlineLevel="0" collapsed="false">
      <c r="D1063" s="110"/>
    </row>
    <row r="1064" customFormat="false" ht="12.75" hidden="false" customHeight="false" outlineLevel="0" collapsed="false">
      <c r="D1064" s="110"/>
    </row>
    <row r="1065" customFormat="false" ht="12.75" hidden="false" customHeight="false" outlineLevel="0" collapsed="false">
      <c r="D1065" s="110"/>
    </row>
    <row r="1066" customFormat="false" ht="12.75" hidden="false" customHeight="false" outlineLevel="0" collapsed="false">
      <c r="D1066" s="110"/>
    </row>
    <row r="1067" customFormat="false" ht="12.75" hidden="false" customHeight="false" outlineLevel="0" collapsed="false">
      <c r="D1067" s="110"/>
    </row>
    <row r="1068" customFormat="false" ht="12.75" hidden="false" customHeight="false" outlineLevel="0" collapsed="false">
      <c r="D1068" s="110"/>
    </row>
    <row r="1069" customFormat="false" ht="12.75" hidden="false" customHeight="false" outlineLevel="0" collapsed="false">
      <c r="D1069" s="110"/>
    </row>
    <row r="1070" customFormat="false" ht="12.75" hidden="false" customHeight="false" outlineLevel="0" collapsed="false">
      <c r="D1070" s="110"/>
    </row>
    <row r="1071" customFormat="false" ht="12.75" hidden="false" customHeight="false" outlineLevel="0" collapsed="false">
      <c r="D1071" s="110"/>
    </row>
    <row r="1072" customFormat="false" ht="12.75" hidden="false" customHeight="false" outlineLevel="0" collapsed="false">
      <c r="D1072" s="110"/>
    </row>
    <row r="1073" customFormat="false" ht="12.75" hidden="false" customHeight="false" outlineLevel="0" collapsed="false">
      <c r="D1073" s="110"/>
    </row>
    <row r="1074" customFormat="false" ht="12.75" hidden="false" customHeight="false" outlineLevel="0" collapsed="false">
      <c r="D1074" s="110"/>
    </row>
    <row r="1075" customFormat="false" ht="12.75" hidden="false" customHeight="false" outlineLevel="0" collapsed="false">
      <c r="D1075" s="110"/>
    </row>
    <row r="1076" customFormat="false" ht="12.75" hidden="false" customHeight="false" outlineLevel="0" collapsed="false">
      <c r="D1076" s="110"/>
    </row>
    <row r="1077" customFormat="false" ht="12.75" hidden="false" customHeight="false" outlineLevel="0" collapsed="false">
      <c r="D1077" s="110"/>
    </row>
    <row r="1078" customFormat="false" ht="12.75" hidden="false" customHeight="false" outlineLevel="0" collapsed="false">
      <c r="D1078" s="110"/>
    </row>
    <row r="1079" customFormat="false" ht="12.75" hidden="false" customHeight="false" outlineLevel="0" collapsed="false">
      <c r="D1079" s="110"/>
    </row>
    <row r="1080" customFormat="false" ht="12.75" hidden="false" customHeight="false" outlineLevel="0" collapsed="false">
      <c r="D1080" s="110"/>
    </row>
    <row r="1081" customFormat="false" ht="12.75" hidden="false" customHeight="false" outlineLevel="0" collapsed="false">
      <c r="D1081" s="110"/>
    </row>
    <row r="1082" customFormat="false" ht="12.75" hidden="false" customHeight="false" outlineLevel="0" collapsed="false">
      <c r="D1082" s="110"/>
    </row>
    <row r="1083" customFormat="false" ht="12.75" hidden="false" customHeight="false" outlineLevel="0" collapsed="false">
      <c r="D1083" s="110"/>
    </row>
    <row r="1084" customFormat="false" ht="12.75" hidden="false" customHeight="false" outlineLevel="0" collapsed="false">
      <c r="D1084" s="110"/>
    </row>
    <row r="1085" customFormat="false" ht="12.75" hidden="false" customHeight="false" outlineLevel="0" collapsed="false">
      <c r="D1085" s="110"/>
    </row>
    <row r="1086" customFormat="false" ht="12.75" hidden="false" customHeight="false" outlineLevel="0" collapsed="false">
      <c r="D1086" s="110"/>
    </row>
    <row r="1087" customFormat="false" ht="12.75" hidden="false" customHeight="false" outlineLevel="0" collapsed="false">
      <c r="D1087" s="110"/>
    </row>
    <row r="1088" customFormat="false" ht="12.75" hidden="false" customHeight="false" outlineLevel="0" collapsed="false">
      <c r="D1088" s="110"/>
    </row>
    <row r="1089" customFormat="false" ht="12.75" hidden="false" customHeight="false" outlineLevel="0" collapsed="false">
      <c r="D1089" s="110"/>
    </row>
    <row r="1090" customFormat="false" ht="12.75" hidden="false" customHeight="false" outlineLevel="0" collapsed="false">
      <c r="D1090" s="110"/>
    </row>
    <row r="1091" customFormat="false" ht="12.75" hidden="false" customHeight="false" outlineLevel="0" collapsed="false">
      <c r="D1091" s="110"/>
    </row>
    <row r="1092" customFormat="false" ht="12.75" hidden="false" customHeight="false" outlineLevel="0" collapsed="false">
      <c r="D1092" s="110"/>
    </row>
    <row r="1093" customFormat="false" ht="12.75" hidden="false" customHeight="false" outlineLevel="0" collapsed="false">
      <c r="D1093" s="110"/>
    </row>
    <row r="1094" customFormat="false" ht="12.75" hidden="false" customHeight="false" outlineLevel="0" collapsed="false">
      <c r="D1094" s="110"/>
    </row>
    <row r="1095" customFormat="false" ht="12.75" hidden="false" customHeight="false" outlineLevel="0" collapsed="false">
      <c r="D1095" s="110"/>
    </row>
    <row r="1096" customFormat="false" ht="12.75" hidden="false" customHeight="false" outlineLevel="0" collapsed="false">
      <c r="D1096" s="110"/>
    </row>
    <row r="1097" customFormat="false" ht="12.75" hidden="false" customHeight="false" outlineLevel="0" collapsed="false">
      <c r="D1097" s="110"/>
    </row>
    <row r="1098" customFormat="false" ht="12.75" hidden="false" customHeight="false" outlineLevel="0" collapsed="false">
      <c r="D1098" s="110"/>
    </row>
    <row r="1099" customFormat="false" ht="12.75" hidden="false" customHeight="false" outlineLevel="0" collapsed="false">
      <c r="D1099" s="110"/>
    </row>
    <row r="1100" customFormat="false" ht="12.75" hidden="false" customHeight="false" outlineLevel="0" collapsed="false">
      <c r="D1100" s="110"/>
    </row>
    <row r="1101" customFormat="false" ht="12.75" hidden="false" customHeight="false" outlineLevel="0" collapsed="false">
      <c r="D1101" s="110"/>
    </row>
    <row r="1102" customFormat="false" ht="12.75" hidden="false" customHeight="false" outlineLevel="0" collapsed="false">
      <c r="D1102" s="110"/>
    </row>
    <row r="1103" customFormat="false" ht="12.75" hidden="false" customHeight="false" outlineLevel="0" collapsed="false">
      <c r="D1103" s="110"/>
    </row>
    <row r="1104" customFormat="false" ht="12.75" hidden="false" customHeight="false" outlineLevel="0" collapsed="false">
      <c r="D1104" s="110"/>
    </row>
    <row r="1105" customFormat="false" ht="12.75" hidden="false" customHeight="false" outlineLevel="0" collapsed="false">
      <c r="D1105" s="110"/>
    </row>
    <row r="1106" customFormat="false" ht="12.75" hidden="false" customHeight="false" outlineLevel="0" collapsed="false">
      <c r="D1106" s="110"/>
    </row>
    <row r="1107" customFormat="false" ht="12.75" hidden="false" customHeight="false" outlineLevel="0" collapsed="false">
      <c r="D1107" s="110"/>
    </row>
    <row r="1108" customFormat="false" ht="12.75" hidden="false" customHeight="false" outlineLevel="0" collapsed="false">
      <c r="D1108" s="110"/>
    </row>
    <row r="1109" customFormat="false" ht="12.75" hidden="false" customHeight="false" outlineLevel="0" collapsed="false">
      <c r="D1109" s="110"/>
    </row>
    <row r="1110" customFormat="false" ht="12.75" hidden="false" customHeight="false" outlineLevel="0" collapsed="false">
      <c r="D1110" s="110"/>
    </row>
    <row r="1111" customFormat="false" ht="12.75" hidden="false" customHeight="false" outlineLevel="0" collapsed="false">
      <c r="D1111" s="110"/>
    </row>
    <row r="1112" customFormat="false" ht="12.75" hidden="false" customHeight="false" outlineLevel="0" collapsed="false">
      <c r="D1112" s="110"/>
    </row>
    <row r="1113" customFormat="false" ht="12.75" hidden="false" customHeight="false" outlineLevel="0" collapsed="false">
      <c r="D1113" s="110"/>
    </row>
    <row r="1114" customFormat="false" ht="12.75" hidden="false" customHeight="false" outlineLevel="0" collapsed="false">
      <c r="D1114" s="110"/>
    </row>
    <row r="1115" customFormat="false" ht="12.75" hidden="false" customHeight="false" outlineLevel="0" collapsed="false">
      <c r="D1115" s="110"/>
    </row>
    <row r="1116" customFormat="false" ht="12.75" hidden="false" customHeight="false" outlineLevel="0" collapsed="false">
      <c r="D1116" s="110"/>
    </row>
    <row r="1117" customFormat="false" ht="12.75" hidden="false" customHeight="false" outlineLevel="0" collapsed="false">
      <c r="D1117" s="110"/>
    </row>
    <row r="1118" customFormat="false" ht="12.75" hidden="false" customHeight="false" outlineLevel="0" collapsed="false">
      <c r="D1118" s="110"/>
    </row>
    <row r="1119" customFormat="false" ht="12.75" hidden="false" customHeight="false" outlineLevel="0" collapsed="false">
      <c r="D1119" s="110"/>
    </row>
    <row r="1120" customFormat="false" ht="12.75" hidden="false" customHeight="false" outlineLevel="0" collapsed="false">
      <c r="D1120" s="110"/>
    </row>
    <row r="1121" customFormat="false" ht="12.75" hidden="false" customHeight="false" outlineLevel="0" collapsed="false">
      <c r="D1121" s="110"/>
    </row>
    <row r="1122" customFormat="false" ht="12.75" hidden="false" customHeight="false" outlineLevel="0" collapsed="false">
      <c r="D1122" s="110"/>
    </row>
    <row r="1123" customFormat="false" ht="12.75" hidden="false" customHeight="false" outlineLevel="0" collapsed="false">
      <c r="D1123" s="110"/>
    </row>
    <row r="1124" customFormat="false" ht="12.75" hidden="false" customHeight="false" outlineLevel="0" collapsed="false">
      <c r="D1124" s="110"/>
    </row>
    <row r="1125" customFormat="false" ht="12.75" hidden="false" customHeight="false" outlineLevel="0" collapsed="false">
      <c r="D1125" s="110"/>
    </row>
    <row r="1126" customFormat="false" ht="12.75" hidden="false" customHeight="false" outlineLevel="0" collapsed="false">
      <c r="D1126" s="110"/>
    </row>
    <row r="1127" customFormat="false" ht="12.75" hidden="false" customHeight="false" outlineLevel="0" collapsed="false">
      <c r="D1127" s="110"/>
    </row>
    <row r="1128" customFormat="false" ht="12.75" hidden="false" customHeight="false" outlineLevel="0" collapsed="false">
      <c r="D1128" s="110"/>
    </row>
    <row r="1129" customFormat="false" ht="12.75" hidden="false" customHeight="false" outlineLevel="0" collapsed="false">
      <c r="D1129" s="110"/>
    </row>
    <row r="1130" customFormat="false" ht="12.75" hidden="false" customHeight="false" outlineLevel="0" collapsed="false">
      <c r="D1130" s="110"/>
    </row>
    <row r="1131" customFormat="false" ht="12.75" hidden="false" customHeight="false" outlineLevel="0" collapsed="false">
      <c r="D1131" s="110"/>
    </row>
    <row r="1132" customFormat="false" ht="12.75" hidden="false" customHeight="false" outlineLevel="0" collapsed="false">
      <c r="D1132" s="110"/>
    </row>
    <row r="1133" customFormat="false" ht="12.75" hidden="false" customHeight="false" outlineLevel="0" collapsed="false">
      <c r="D1133" s="110"/>
    </row>
    <row r="1134" customFormat="false" ht="12.75" hidden="false" customHeight="false" outlineLevel="0" collapsed="false">
      <c r="D1134" s="110"/>
    </row>
    <row r="1135" customFormat="false" ht="12.75" hidden="false" customHeight="false" outlineLevel="0" collapsed="false">
      <c r="D1135" s="110"/>
    </row>
    <row r="1136" customFormat="false" ht="12.75" hidden="false" customHeight="false" outlineLevel="0" collapsed="false">
      <c r="D1136" s="110"/>
    </row>
    <row r="1137" customFormat="false" ht="12.75" hidden="false" customHeight="false" outlineLevel="0" collapsed="false">
      <c r="D1137" s="110"/>
    </row>
    <row r="1138" customFormat="false" ht="12.75" hidden="false" customHeight="false" outlineLevel="0" collapsed="false">
      <c r="D1138" s="110"/>
    </row>
    <row r="1139" customFormat="false" ht="12.75" hidden="false" customHeight="false" outlineLevel="0" collapsed="false">
      <c r="D1139" s="110"/>
    </row>
    <row r="1140" customFormat="false" ht="12.75" hidden="false" customHeight="false" outlineLevel="0" collapsed="false">
      <c r="D1140" s="110"/>
    </row>
    <row r="1141" customFormat="false" ht="12.75" hidden="false" customHeight="false" outlineLevel="0" collapsed="false">
      <c r="D1141" s="110"/>
    </row>
    <row r="1142" customFormat="false" ht="12.75" hidden="false" customHeight="false" outlineLevel="0" collapsed="false">
      <c r="D1142" s="110"/>
    </row>
    <row r="1143" customFormat="false" ht="12.75" hidden="false" customHeight="false" outlineLevel="0" collapsed="false">
      <c r="D1143" s="110"/>
    </row>
    <row r="1144" customFormat="false" ht="12.75" hidden="false" customHeight="false" outlineLevel="0" collapsed="false">
      <c r="D1144" s="110"/>
    </row>
    <row r="1145" customFormat="false" ht="12.75" hidden="false" customHeight="false" outlineLevel="0" collapsed="false">
      <c r="D1145" s="110"/>
    </row>
    <row r="1146" customFormat="false" ht="12.75" hidden="false" customHeight="false" outlineLevel="0" collapsed="false">
      <c r="D1146" s="110"/>
    </row>
    <row r="1147" customFormat="false" ht="12.75" hidden="false" customHeight="false" outlineLevel="0" collapsed="false">
      <c r="D1147" s="110"/>
    </row>
    <row r="1148" customFormat="false" ht="12.75" hidden="false" customHeight="false" outlineLevel="0" collapsed="false">
      <c r="D1148" s="110"/>
    </row>
    <row r="1149" customFormat="false" ht="12.75" hidden="false" customHeight="false" outlineLevel="0" collapsed="false">
      <c r="D1149" s="110"/>
    </row>
  </sheetData>
  <mergeCells count="16">
    <mergeCell ref="A1:G1"/>
    <mergeCell ref="C2:G2"/>
    <mergeCell ref="C3:G3"/>
    <mergeCell ref="C4:G4"/>
    <mergeCell ref="C53:G53"/>
    <mergeCell ref="C88:G88"/>
    <mergeCell ref="C116:G116"/>
    <mergeCell ref="C122:G122"/>
    <mergeCell ref="C126:G126"/>
    <mergeCell ref="C129:G129"/>
    <mergeCell ref="C131:G131"/>
    <mergeCell ref="C137:G137"/>
    <mergeCell ref="C139:G139"/>
    <mergeCell ref="C141:G141"/>
    <mergeCell ref="C143:G143"/>
    <mergeCell ref="C145:G145"/>
  </mergeCells>
  <printOptions headings="false" gridLines="false" gridLinesSet="true" horizontalCentered="false" verticalCentered="false"/>
  <pageMargins left="0.590277777777778" right="0.196527777777778" top="0.7875" bottom="0.7875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LibreOffice/6.2.4.2$Windows_X86_64 LibreOffice_project/2412653d852ce75f65fbfa83fb7e7b669a126d64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Aleš Novotný</dc:creator>
  <dc:description/>
  <dc:language>cs-CZ</dc:language>
  <cp:lastModifiedBy/>
  <cp:lastPrinted>2019-03-19T12:27:02Z</cp:lastPrinted>
  <dcterms:modified xsi:type="dcterms:W3CDTF">2020-03-06T08:38:03Z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