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boš\Desktop\Stavby 2020\Šilhan\Modlešovice\"/>
    </mc:Choice>
  </mc:AlternateContent>
  <xr:revisionPtr revIDLastSave="0" documentId="8_{2DAEE6C9-4E10-454F-A615-37195B6D5F8E}" xr6:coauthVersionLast="45" xr6:coauthVersionMax="45" xr10:uidLastSave="{00000000-0000-0000-0000-000000000000}"/>
  <bookViews>
    <workbookView xWindow="-120" yWindow="-120" windowWidth="29040" windowHeight="15840" activeTab="1"/>
  </bookViews>
  <sheets>
    <sheet name="Pokyny pro vyplnění" sheetId="11" r:id="rId1"/>
    <sheet name="Stavba" sheetId="1" r:id="rId2"/>
    <sheet name="VzorPolozky" sheetId="10" state="hidden" r:id="rId3"/>
    <sheet name="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 Pol'!$A$1:$U$176</definedName>
    <definedName name="_xlnm.Print_Area" localSheetId="1">Stavba!$A$1:$J$59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81029" fullCalcOnLoad="1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8" i="1" l="1"/>
  <c r="I57" i="1"/>
  <c r="I56" i="1"/>
  <c r="I55" i="1"/>
  <c r="I54" i="1"/>
  <c r="I53" i="1"/>
  <c r="I52" i="1"/>
  <c r="I51" i="1"/>
  <c r="I50" i="1"/>
  <c r="I49" i="1"/>
  <c r="I48" i="1"/>
  <c r="I47" i="1"/>
  <c r="G39" i="1"/>
  <c r="F39" i="1"/>
  <c r="G166" i="12"/>
  <c r="AC166" i="12"/>
  <c r="AD166" i="12"/>
  <c r="G8" i="12"/>
  <c r="G9" i="12"/>
  <c r="I9" i="12"/>
  <c r="I8" i="12" s="1"/>
  <c r="K9" i="12"/>
  <c r="M9" i="12"/>
  <c r="O9" i="12"/>
  <c r="Q9" i="12"/>
  <c r="Q8" i="12" s="1"/>
  <c r="U9" i="12"/>
  <c r="G10" i="12"/>
  <c r="M10" i="12" s="1"/>
  <c r="I10" i="12"/>
  <c r="K10" i="12"/>
  <c r="K8" i="12" s="1"/>
  <c r="O10" i="12"/>
  <c r="Q10" i="12"/>
  <c r="U10" i="12"/>
  <c r="U8" i="12" s="1"/>
  <c r="G11" i="12"/>
  <c r="I11" i="12"/>
  <c r="K11" i="12"/>
  <c r="M11" i="12"/>
  <c r="O11" i="12"/>
  <c r="Q11" i="12"/>
  <c r="U11" i="12"/>
  <c r="G13" i="12"/>
  <c r="M13" i="12" s="1"/>
  <c r="I13" i="12"/>
  <c r="K13" i="12"/>
  <c r="O13" i="12"/>
  <c r="O8" i="12" s="1"/>
  <c r="Q13" i="12"/>
  <c r="U13" i="12"/>
  <c r="G15" i="12"/>
  <c r="I15" i="12"/>
  <c r="K15" i="12"/>
  <c r="M15" i="12"/>
  <c r="O15" i="12"/>
  <c r="Q15" i="12"/>
  <c r="U15" i="12"/>
  <c r="G17" i="12"/>
  <c r="M17" i="12" s="1"/>
  <c r="I17" i="12"/>
  <c r="K17" i="12"/>
  <c r="O17" i="12"/>
  <c r="Q17" i="12"/>
  <c r="U17" i="12"/>
  <c r="G29" i="12"/>
  <c r="I29" i="12"/>
  <c r="K29" i="12"/>
  <c r="M29" i="12"/>
  <c r="O29" i="12"/>
  <c r="Q29" i="12"/>
  <c r="U29" i="12"/>
  <c r="G41" i="12"/>
  <c r="M41" i="12" s="1"/>
  <c r="I41" i="12"/>
  <c r="K41" i="12"/>
  <c r="O41" i="12"/>
  <c r="Q41" i="12"/>
  <c r="U41" i="12"/>
  <c r="G44" i="12"/>
  <c r="I44" i="12"/>
  <c r="K44" i="12"/>
  <c r="M44" i="12"/>
  <c r="O44" i="12"/>
  <c r="Q44" i="12"/>
  <c r="U44" i="12"/>
  <c r="G47" i="12"/>
  <c r="M47" i="12" s="1"/>
  <c r="I47" i="12"/>
  <c r="K47" i="12"/>
  <c r="O47" i="12"/>
  <c r="Q47" i="12"/>
  <c r="U47" i="12"/>
  <c r="G50" i="12"/>
  <c r="I50" i="12"/>
  <c r="K50" i="12"/>
  <c r="M50" i="12"/>
  <c r="O50" i="12"/>
  <c r="Q50" i="12"/>
  <c r="U50" i="12"/>
  <c r="G52" i="12"/>
  <c r="M52" i="12" s="1"/>
  <c r="I52" i="12"/>
  <c r="K52" i="12"/>
  <c r="O52" i="12"/>
  <c r="Q52" i="12"/>
  <c r="U52" i="12"/>
  <c r="G55" i="12"/>
  <c r="I55" i="12"/>
  <c r="K55" i="12"/>
  <c r="M55" i="12"/>
  <c r="O55" i="12"/>
  <c r="Q55" i="12"/>
  <c r="U55" i="12"/>
  <c r="G58" i="12"/>
  <c r="M58" i="12" s="1"/>
  <c r="I58" i="12"/>
  <c r="K58" i="12"/>
  <c r="O58" i="12"/>
  <c r="Q58" i="12"/>
  <c r="U58" i="12"/>
  <c r="G60" i="12"/>
  <c r="I60" i="12"/>
  <c r="K60" i="12"/>
  <c r="M60" i="12"/>
  <c r="O60" i="12"/>
  <c r="Q60" i="12"/>
  <c r="U60" i="12"/>
  <c r="G62" i="12"/>
  <c r="M62" i="12" s="1"/>
  <c r="I62" i="12"/>
  <c r="K62" i="12"/>
  <c r="O62" i="12"/>
  <c r="Q62" i="12"/>
  <c r="U62" i="12"/>
  <c r="G64" i="12"/>
  <c r="I64" i="12"/>
  <c r="K64" i="12"/>
  <c r="M64" i="12"/>
  <c r="O64" i="12"/>
  <c r="Q64" i="12"/>
  <c r="U64" i="12"/>
  <c r="G66" i="12"/>
  <c r="M66" i="12" s="1"/>
  <c r="I66" i="12"/>
  <c r="K66" i="12"/>
  <c r="O66" i="12"/>
  <c r="Q66" i="12"/>
  <c r="U66" i="12"/>
  <c r="I68" i="12"/>
  <c r="Q68" i="12"/>
  <c r="G69" i="12"/>
  <c r="G68" i="12" s="1"/>
  <c r="I69" i="12"/>
  <c r="K69" i="12"/>
  <c r="K68" i="12" s="1"/>
  <c r="O69" i="12"/>
  <c r="O68" i="12" s="1"/>
  <c r="Q69" i="12"/>
  <c r="U69" i="12"/>
  <c r="U68" i="12" s="1"/>
  <c r="G72" i="12"/>
  <c r="M72" i="12" s="1"/>
  <c r="M71" i="12" s="1"/>
  <c r="I72" i="12"/>
  <c r="K72" i="12"/>
  <c r="K71" i="12" s="1"/>
  <c r="O72" i="12"/>
  <c r="O71" i="12" s="1"/>
  <c r="Q72" i="12"/>
  <c r="U72" i="12"/>
  <c r="U71" i="12" s="1"/>
  <c r="G76" i="12"/>
  <c r="I76" i="12"/>
  <c r="K76" i="12"/>
  <c r="M76" i="12"/>
  <c r="O76" i="12"/>
  <c r="Q76" i="12"/>
  <c r="U76" i="12"/>
  <c r="G78" i="12"/>
  <c r="M78" i="12" s="1"/>
  <c r="I78" i="12"/>
  <c r="K78" i="12"/>
  <c r="O78" i="12"/>
  <c r="Q78" i="12"/>
  <c r="U78" i="12"/>
  <c r="G79" i="12"/>
  <c r="I79" i="12"/>
  <c r="I71" i="12" s="1"/>
  <c r="K79" i="12"/>
  <c r="M79" i="12"/>
  <c r="O79" i="12"/>
  <c r="Q79" i="12"/>
  <c r="Q71" i="12" s="1"/>
  <c r="U79" i="12"/>
  <c r="G80" i="12"/>
  <c r="M80" i="12" s="1"/>
  <c r="I80" i="12"/>
  <c r="K80" i="12"/>
  <c r="O80" i="12"/>
  <c r="Q80" i="12"/>
  <c r="U80" i="12"/>
  <c r="G82" i="12"/>
  <c r="G81" i="12" s="1"/>
  <c r="I82" i="12"/>
  <c r="K82" i="12"/>
  <c r="K81" i="12" s="1"/>
  <c r="O82" i="12"/>
  <c r="O81" i="12" s="1"/>
  <c r="Q82" i="12"/>
  <c r="U82" i="12"/>
  <c r="U81" i="12" s="1"/>
  <c r="G85" i="12"/>
  <c r="I85" i="12"/>
  <c r="I81" i="12" s="1"/>
  <c r="K85" i="12"/>
  <c r="M85" i="12"/>
  <c r="O85" i="12"/>
  <c r="Q85" i="12"/>
  <c r="Q81" i="12" s="1"/>
  <c r="U85" i="12"/>
  <c r="G89" i="12"/>
  <c r="M89" i="12" s="1"/>
  <c r="I89" i="12"/>
  <c r="K89" i="12"/>
  <c r="O89" i="12"/>
  <c r="Q89" i="12"/>
  <c r="U89" i="12"/>
  <c r="G94" i="12"/>
  <c r="I94" i="12"/>
  <c r="K94" i="12"/>
  <c r="M94" i="12"/>
  <c r="O94" i="12"/>
  <c r="Q94" i="12"/>
  <c r="U94" i="12"/>
  <c r="G99" i="12"/>
  <c r="M99" i="12" s="1"/>
  <c r="I99" i="12"/>
  <c r="K99" i="12"/>
  <c r="O99" i="12"/>
  <c r="Q99" i="12"/>
  <c r="U99" i="12"/>
  <c r="G101" i="12"/>
  <c r="I101" i="12"/>
  <c r="K101" i="12"/>
  <c r="M101" i="12"/>
  <c r="O101" i="12"/>
  <c r="Q101" i="12"/>
  <c r="U101" i="12"/>
  <c r="G103" i="12"/>
  <c r="M103" i="12" s="1"/>
  <c r="I103" i="12"/>
  <c r="K103" i="12"/>
  <c r="O103" i="12"/>
  <c r="Q103" i="12"/>
  <c r="U103" i="12"/>
  <c r="G106" i="12"/>
  <c r="I106" i="12"/>
  <c r="K106" i="12"/>
  <c r="M106" i="12"/>
  <c r="O106" i="12"/>
  <c r="Q106" i="12"/>
  <c r="U106" i="12"/>
  <c r="G108" i="12"/>
  <c r="M108" i="12" s="1"/>
  <c r="I108" i="12"/>
  <c r="K108" i="12"/>
  <c r="O108" i="12"/>
  <c r="Q108" i="12"/>
  <c r="U108" i="12"/>
  <c r="I110" i="12"/>
  <c r="Q110" i="12"/>
  <c r="G111" i="12"/>
  <c r="M111" i="12" s="1"/>
  <c r="M110" i="12" s="1"/>
  <c r="I111" i="12"/>
  <c r="K111" i="12"/>
  <c r="K110" i="12" s="1"/>
  <c r="O111" i="12"/>
  <c r="O110" i="12" s="1"/>
  <c r="Q111" i="12"/>
  <c r="U111" i="12"/>
  <c r="U110" i="12" s="1"/>
  <c r="G114" i="12"/>
  <c r="G113" i="12" s="1"/>
  <c r="I114" i="12"/>
  <c r="K114" i="12"/>
  <c r="K113" i="12" s="1"/>
  <c r="O114" i="12"/>
  <c r="O113" i="12" s="1"/>
  <c r="Q114" i="12"/>
  <c r="U114" i="12"/>
  <c r="U113" i="12" s="1"/>
  <c r="G116" i="12"/>
  <c r="I116" i="12"/>
  <c r="I113" i="12" s="1"/>
  <c r="K116" i="12"/>
  <c r="M116" i="12"/>
  <c r="O116" i="12"/>
  <c r="Q116" i="12"/>
  <c r="Q113" i="12" s="1"/>
  <c r="U116" i="12"/>
  <c r="G118" i="12"/>
  <c r="M118" i="12" s="1"/>
  <c r="I118" i="12"/>
  <c r="K118" i="12"/>
  <c r="O118" i="12"/>
  <c r="Q118" i="12"/>
  <c r="U118" i="12"/>
  <c r="G120" i="12"/>
  <c r="I120" i="12"/>
  <c r="K120" i="12"/>
  <c r="M120" i="12"/>
  <c r="O120" i="12"/>
  <c r="Q120" i="12"/>
  <c r="U120" i="12"/>
  <c r="G123" i="12"/>
  <c r="M123" i="12" s="1"/>
  <c r="I123" i="12"/>
  <c r="K123" i="12"/>
  <c r="O123" i="12"/>
  <c r="Q123" i="12"/>
  <c r="U123" i="12"/>
  <c r="G125" i="12"/>
  <c r="I125" i="12"/>
  <c r="K125" i="12"/>
  <c r="M125" i="12"/>
  <c r="O125" i="12"/>
  <c r="Q125" i="12"/>
  <c r="U125" i="12"/>
  <c r="G127" i="12"/>
  <c r="M127" i="12" s="1"/>
  <c r="I127" i="12"/>
  <c r="K127" i="12"/>
  <c r="O127" i="12"/>
  <c r="Q127" i="12"/>
  <c r="U127" i="12"/>
  <c r="I129" i="12"/>
  <c r="Q129" i="12"/>
  <c r="G130" i="12"/>
  <c r="G129" i="12" s="1"/>
  <c r="I130" i="12"/>
  <c r="K130" i="12"/>
  <c r="K129" i="12" s="1"/>
  <c r="O130" i="12"/>
  <c r="O129" i="12" s="1"/>
  <c r="Q130" i="12"/>
  <c r="U130" i="12"/>
  <c r="U129" i="12" s="1"/>
  <c r="I133" i="12"/>
  <c r="Q133" i="12"/>
  <c r="G134" i="12"/>
  <c r="M134" i="12" s="1"/>
  <c r="M133" i="12" s="1"/>
  <c r="I134" i="12"/>
  <c r="K134" i="12"/>
  <c r="K133" i="12" s="1"/>
  <c r="O134" i="12"/>
  <c r="O133" i="12" s="1"/>
  <c r="Q134" i="12"/>
  <c r="U134" i="12"/>
  <c r="U133" i="12" s="1"/>
  <c r="G137" i="12"/>
  <c r="G136" i="12" s="1"/>
  <c r="I137" i="12"/>
  <c r="K137" i="12"/>
  <c r="K136" i="12" s="1"/>
  <c r="O137" i="12"/>
  <c r="O136" i="12" s="1"/>
  <c r="Q137" i="12"/>
  <c r="U137" i="12"/>
  <c r="U136" i="12" s="1"/>
  <c r="G140" i="12"/>
  <c r="I140" i="12"/>
  <c r="I136" i="12" s="1"/>
  <c r="K140" i="12"/>
  <c r="M140" i="12"/>
  <c r="O140" i="12"/>
  <c r="Q140" i="12"/>
  <c r="Q136" i="12" s="1"/>
  <c r="U140" i="12"/>
  <c r="G143" i="12"/>
  <c r="M143" i="12" s="1"/>
  <c r="I143" i="12"/>
  <c r="K143" i="12"/>
  <c r="O143" i="12"/>
  <c r="Q143" i="12"/>
  <c r="U143" i="12"/>
  <c r="G146" i="12"/>
  <c r="I146" i="12"/>
  <c r="K146" i="12"/>
  <c r="M146" i="12"/>
  <c r="O146" i="12"/>
  <c r="Q146" i="12"/>
  <c r="U146" i="12"/>
  <c r="G149" i="12"/>
  <c r="K149" i="12"/>
  <c r="O149" i="12"/>
  <c r="U149" i="12"/>
  <c r="G150" i="12"/>
  <c r="I150" i="12"/>
  <c r="I149" i="12" s="1"/>
  <c r="K150" i="12"/>
  <c r="M150" i="12"/>
  <c r="M149" i="12" s="1"/>
  <c r="O150" i="12"/>
  <c r="Q150" i="12"/>
  <c r="Q149" i="12" s="1"/>
  <c r="U150" i="12"/>
  <c r="K151" i="12"/>
  <c r="U151" i="12"/>
  <c r="G152" i="12"/>
  <c r="I152" i="12"/>
  <c r="I151" i="12" s="1"/>
  <c r="K152" i="12"/>
  <c r="M152" i="12"/>
  <c r="O152" i="12"/>
  <c r="Q152" i="12"/>
  <c r="Q151" i="12" s="1"/>
  <c r="U152" i="12"/>
  <c r="G154" i="12"/>
  <c r="G151" i="12" s="1"/>
  <c r="I154" i="12"/>
  <c r="K154" i="12"/>
  <c r="O154" i="12"/>
  <c r="O151" i="12" s="1"/>
  <c r="Q154" i="12"/>
  <c r="U154" i="12"/>
  <c r="G156" i="12"/>
  <c r="M156" i="12" s="1"/>
  <c r="I156" i="12"/>
  <c r="K156" i="12"/>
  <c r="K155" i="12" s="1"/>
  <c r="O156" i="12"/>
  <c r="O155" i="12" s="1"/>
  <c r="Q156" i="12"/>
  <c r="U156" i="12"/>
  <c r="U155" i="12" s="1"/>
  <c r="G157" i="12"/>
  <c r="I157" i="12"/>
  <c r="K157" i="12"/>
  <c r="M157" i="12"/>
  <c r="O157" i="12"/>
  <c r="Q157" i="12"/>
  <c r="U157" i="12"/>
  <c r="G158" i="12"/>
  <c r="M158" i="12" s="1"/>
  <c r="I158" i="12"/>
  <c r="K158" i="12"/>
  <c r="O158" i="12"/>
  <c r="Q158" i="12"/>
  <c r="U158" i="12"/>
  <c r="G159" i="12"/>
  <c r="I159" i="12"/>
  <c r="I155" i="12" s="1"/>
  <c r="K159" i="12"/>
  <c r="M159" i="12"/>
  <c r="O159" i="12"/>
  <c r="Q159" i="12"/>
  <c r="Q155" i="12" s="1"/>
  <c r="U159" i="12"/>
  <c r="G160" i="12"/>
  <c r="M160" i="12" s="1"/>
  <c r="I160" i="12"/>
  <c r="K160" i="12"/>
  <c r="O160" i="12"/>
  <c r="Q160" i="12"/>
  <c r="U160" i="12"/>
  <c r="G161" i="12"/>
  <c r="I161" i="12"/>
  <c r="K161" i="12"/>
  <c r="M161" i="12"/>
  <c r="O161" i="12"/>
  <c r="Q161" i="12"/>
  <c r="U161" i="12"/>
  <c r="G162" i="12"/>
  <c r="M162" i="12" s="1"/>
  <c r="I162" i="12"/>
  <c r="K162" i="12"/>
  <c r="O162" i="12"/>
  <c r="Q162" i="12"/>
  <c r="U162" i="12"/>
  <c r="G163" i="12"/>
  <c r="I163" i="12"/>
  <c r="K163" i="12"/>
  <c r="M163" i="12"/>
  <c r="O163" i="12"/>
  <c r="Q163" i="12"/>
  <c r="U163" i="12"/>
  <c r="G164" i="12"/>
  <c r="M164" i="12" s="1"/>
  <c r="I164" i="12"/>
  <c r="K164" i="12"/>
  <c r="O164" i="12"/>
  <c r="Q164" i="12"/>
  <c r="U164" i="12"/>
  <c r="I20" i="1"/>
  <c r="I19" i="1"/>
  <c r="I18" i="1"/>
  <c r="I17" i="1"/>
  <c r="I16" i="1"/>
  <c r="I59" i="1"/>
  <c r="G27" i="1"/>
  <c r="F40" i="1"/>
  <c r="G40" i="1"/>
  <c r="G25" i="1" s="1"/>
  <c r="G26" i="1" s="1"/>
  <c r="H39" i="1"/>
  <c r="I39" i="1" s="1"/>
  <c r="I40" i="1" s="1"/>
  <c r="J39" i="1" s="1"/>
  <c r="J40" i="1" s="1"/>
  <c r="J28" i="1"/>
  <c r="J26" i="1"/>
  <c r="G38" i="1"/>
  <c r="F38" i="1"/>
  <c r="J23" i="1"/>
  <c r="J24" i="1"/>
  <c r="J25" i="1"/>
  <c r="J27" i="1"/>
  <c r="E24" i="1"/>
  <c r="E26" i="1"/>
  <c r="G28" i="1" l="1"/>
  <c r="G23" i="1"/>
  <c r="M155" i="12"/>
  <c r="M8" i="12"/>
  <c r="G155" i="12"/>
  <c r="M154" i="12"/>
  <c r="M151" i="12" s="1"/>
  <c r="M137" i="12"/>
  <c r="M136" i="12" s="1"/>
  <c r="G133" i="12"/>
  <c r="M130" i="12"/>
  <c r="M129" i="12" s="1"/>
  <c r="M114" i="12"/>
  <c r="M113" i="12" s="1"/>
  <c r="G110" i="12"/>
  <c r="M82" i="12"/>
  <c r="M81" i="12" s="1"/>
  <c r="G71" i="12"/>
  <c r="M69" i="12"/>
  <c r="M68" i="12" s="1"/>
  <c r="I21" i="1"/>
  <c r="H40" i="1"/>
  <c r="G24" i="1" l="1"/>
  <c r="G29" i="1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<sst xmlns="http://schemas.openxmlformats.org/spreadsheetml/2006/main" count="608" uniqueCount="293">
  <si>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</si>
  <si>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</si>
  <si>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</si>
  <si>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</si>
  <si>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</si>
  <si>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</si>
  <si>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</si>
  <si>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</si>
  <si>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</si>
  <si>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</si>
  <si>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</si>
  <si>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</si>
  <si>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</si>
  <si>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</si>
  <si>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</si>
  <si>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</si>
  <si>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</si>
  <si>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</si>
  <si>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</si>
  <si>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</si>
  <si>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</si>
  <si>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</si>
  <si>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</si>
  <si>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</si>
  <si>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</si>
  <si>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</si>
  <si>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</si>
  <si>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</si>
  <si>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</si>
  <si>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</si>
  <si>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</si>
  <si>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</si>
  <si>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</si>
  <si>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</si>
  <si>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</si>
  <si>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</si>
  <si>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</si>
  <si>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</si>
  <si>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</si>
  <si>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</si>
  <si>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</si>
  <si>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</si>
  <si>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</si>
  <si>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Modlešovice</t>
  </si>
  <si>
    <t>Rozpočet:</t>
  </si>
  <si>
    <t>Misto</t>
  </si>
  <si>
    <t>Oprava vodní nádrže na p.č. 102/9 k.ú. Modlešovice</t>
  </si>
  <si>
    <t>Město Strakonice</t>
  </si>
  <si>
    <t>Velké náměstí 2</t>
  </si>
  <si>
    <t>Strakonice</t>
  </si>
  <si>
    <t>38621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</si>
  <si>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</si>
  <si>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</si>
  <si>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</si>
  <si>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</si>
  <si>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</si>
  <si>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</si>
  <si>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</si>
  <si>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Základy,zvláštní zakládání</t>
  </si>
  <si>
    <t>3</t>
  </si>
  <si>
    <t>Svislé a kompletní konstrukce</t>
  </si>
  <si>
    <t>4</t>
  </si>
  <si>
    <t>Vodorovné konstrukce</t>
  </si>
  <si>
    <t>62</t>
  </si>
  <si>
    <t>Upravy povrchů vnější</t>
  </si>
  <si>
    <t>8</t>
  </si>
  <si>
    <t>Trubní vedení</t>
  </si>
  <si>
    <t>93</t>
  </si>
  <si>
    <t>Dokončovací práce inž.staveb</t>
  </si>
  <si>
    <t>96</t>
  </si>
  <si>
    <t>Bourání konstrukcí</t>
  </si>
  <si>
    <t>97</t>
  </si>
  <si>
    <t>Prorážení otvorů</t>
  </si>
  <si>
    <t>99</t>
  </si>
  <si>
    <t>Staveništní přesun hmot</t>
  </si>
  <si>
    <t>M46</t>
  </si>
  <si>
    <t>Zemní práce při montážích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</si>
  <si>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</si>
  <si>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</si>
  <si>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</si>
  <si>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</si>
  <si>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</si>
  <si>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</si>
  <si>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</si>
  <si>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</si>
  <si>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</si>
  <si>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</si>
  <si>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</si>
  <si>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</si>
  <si>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</si>
  <si>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</si>
  <si>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</si>
  <si>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</si>
  <si>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</si>
  <si>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</si>
  <si>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</si>
  <si>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</si>
  <si>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</si>
  <si>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</si>
  <si>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</si>
  <si>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</si>
  <si>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</si>
  <si>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</si>
  <si>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</si>
  <si>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</si>
  <si>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</si>
  <si>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115100001RA0</t>
  </si>
  <si>
    <t>Čerpání vody na výšku 10 m, do 500 l</t>
  </si>
  <si>
    <t>h</t>
  </si>
  <si>
    <t>POL2_0</t>
  </si>
  <si>
    <t>115001103R00</t>
  </si>
  <si>
    <t>Převedení vody potrubím o průměru do DN 200 mm</t>
  </si>
  <si>
    <t>m</t>
  </si>
  <si>
    <t>POL1_0</t>
  </si>
  <si>
    <t>121101103R00</t>
  </si>
  <si>
    <t>Sejmutí ornice s přemístěním přes 100 do 250 m</t>
  </si>
  <si>
    <t>m3</t>
  </si>
  <si>
    <t>351,55*0,2</t>
  </si>
  <si>
    <t>VV</t>
  </si>
  <si>
    <t>181300012RA0</t>
  </si>
  <si>
    <t>Rozprostření ornice v rovině tloušťka 20 cm</t>
  </si>
  <si>
    <t>m2</t>
  </si>
  <si>
    <t>351,55</t>
  </si>
  <si>
    <t>113151111R00</t>
  </si>
  <si>
    <t>Rozebrání ploch z panelů</t>
  </si>
  <si>
    <t>rozebrní stávajících panelů:866,27</t>
  </si>
  <si>
    <t>122301101R00</t>
  </si>
  <si>
    <t>Odkopávky nezapažené v hor. 4 do 100 m3</t>
  </si>
  <si>
    <t>dno zdrže:418,2*0,24</t>
  </si>
  <si>
    <t>svahy zdrže:299,58*0,45</t>
  </si>
  <si>
    <t>patka svahů zdrže:0,6*0,6*63,61</t>
  </si>
  <si>
    <t>dlažba svahů:354,012*0,55</t>
  </si>
  <si>
    <t>opěrná zeď:35,1288+15,32</t>
  </si>
  <si>
    <t>chodník:90,72*0,6*0,4</t>
  </si>
  <si>
    <t>bezpečnostní přeliv:(21,62+22,82)*0,7</t>
  </si>
  <si>
    <t>23,04*1,6</t>
  </si>
  <si>
    <t>bezpečnostní přeliv - práh:0,6*0,4*4,6</t>
  </si>
  <si>
    <t>vzdouvací zařízení-práh:0,5*0,6*3,7</t>
  </si>
  <si>
    <t>vzdouvací zařízení:3,5*3,7*0,55</t>
  </si>
  <si>
    <t>122301109R00</t>
  </si>
  <si>
    <t>Příplatek za lepivost - odkopávky v hor. 4</t>
  </si>
  <si>
    <t>132301211R00</t>
  </si>
  <si>
    <t>Hloubení rýh š.do 200 cm hor.4 do 100 m3, STROJNĚ</t>
  </si>
  <si>
    <t>odtokové potrubí:13,92*1,8*2,76</t>
  </si>
  <si>
    <t>nátokové potrubí:36,08*1,2*1,2</t>
  </si>
  <si>
    <t>132301219R00</t>
  </si>
  <si>
    <t>Příplatek za lepivost - hloubení rýh 200cm v hor.4</t>
  </si>
  <si>
    <t>174101101R00</t>
  </si>
  <si>
    <t>Zásyp jam, rýh, šachet se zhutněním</t>
  </si>
  <si>
    <t>odtokové potrubí:13,92*1,8*2,76-(0,9*0,9*13,92)</t>
  </si>
  <si>
    <t>nátokové potrubí:36,08*1,2*1,2-(36,08*1,2*0,65)</t>
  </si>
  <si>
    <t>171101102R00</t>
  </si>
  <si>
    <t>Uložení sypaniny do násypů zhutněných na 96% PS</t>
  </si>
  <si>
    <t>doplnění hráze za opěrnou zdí:2,4*23</t>
  </si>
  <si>
    <t>151101102R00</t>
  </si>
  <si>
    <t>Pažení a rozepření stěn rýh - příložné - hl.do 4 m</t>
  </si>
  <si>
    <t>odtokové potrubí:13,92*2*2,76</t>
  </si>
  <si>
    <t>nátokové potrubí:36,08*1,2*2</t>
  </si>
  <si>
    <t>151101112R00</t>
  </si>
  <si>
    <t>Odstranění pažení stěn rýh - příložné - hl. do 4 m</t>
  </si>
  <si>
    <t>175100020RA0</t>
  </si>
  <si>
    <t>Obsyp potrubí pískem</t>
  </si>
  <si>
    <t>nátokové potrubí:36,08*1,2*0,55-(3,14*0,125*0,125*36,08)</t>
  </si>
  <si>
    <t>167101102R00</t>
  </si>
  <si>
    <t>Nakládání výkopku z hor.1-4 v množství nad 100 m3</t>
  </si>
  <si>
    <t>přebytečná zemina:602,3153+121,1098-81,6922-55,2</t>
  </si>
  <si>
    <t>162701101R00</t>
  </si>
  <si>
    <t>Vodorovné přemístění výkopku z hor.1-4 do 6000 m</t>
  </si>
  <si>
    <t>171201201R00</t>
  </si>
  <si>
    <t>Uložení sypaniny na skl.-sypanina na výšku přes 2m</t>
  </si>
  <si>
    <t>199000002R00</t>
  </si>
  <si>
    <t>Poplatek za skládku horniny 1- 4</t>
  </si>
  <si>
    <t>270210112R00</t>
  </si>
  <si>
    <t>Zdivo základové z lom.kamene, výplňové na MC 15</t>
  </si>
  <si>
    <t>opěrná stěna - základ:1,4*1,2*20,91</t>
  </si>
  <si>
    <t>380320040RAA</t>
  </si>
  <si>
    <t>Kompletní konstrukce ze železobetonu C 20/25, bednění a odbednění, výztuž 90 kg/m3</t>
  </si>
  <si>
    <t>panely na dno zdrže - nadbetonávka:139*0,1</t>
  </si>
  <si>
    <t>betonová deska dna zdrže:279,2*0,1</t>
  </si>
  <si>
    <t>podkladní beton odtokového potrubí:0,1*1,2*13,92</t>
  </si>
  <si>
    <t>327213233R00</t>
  </si>
  <si>
    <t>Zdi nadzák.opěrné z lom.kam.rubové,se spár., MC 15</t>
  </si>
  <si>
    <t>opěrná stěna:1,0*2,603*20,91</t>
  </si>
  <si>
    <t>R 001</t>
  </si>
  <si>
    <t>Kompletní dodávka a montáž požeráku dle PD včetně, založení a příslušenství</t>
  </si>
  <si>
    <t>kpl</t>
  </si>
  <si>
    <t>R 002</t>
  </si>
  <si>
    <t>Bentonitový pásek -, těsnění u požeráku</t>
  </si>
  <si>
    <t>R 003</t>
  </si>
  <si>
    <t>Hradítka vzdouvací, zařízení</t>
  </si>
  <si>
    <t>465922213R00</t>
  </si>
  <si>
    <t>Kladení panelů, tl.do 20 cm, výplň MC</t>
  </si>
  <si>
    <t>panely na dno zdrže:139</t>
  </si>
  <si>
    <t>západní strana:66,7</t>
  </si>
  <si>
    <t>451571111R00</t>
  </si>
  <si>
    <t>Lože dlažby ze štěrkopísků tl. do 10 cm</t>
  </si>
  <si>
    <t>pod betonovou desku dna zdrže:279,2</t>
  </si>
  <si>
    <t>465513427R00</t>
  </si>
  <si>
    <t>Dlažba z kamene na MC,s vyspár.MCs, tl.do 40 cm</t>
  </si>
  <si>
    <t>svahy zdrže:299,58</t>
  </si>
  <si>
    <t>chodník:90,72*0,6</t>
  </si>
  <si>
    <t>bezpečnostní přeliv:21,62+22,82</t>
  </si>
  <si>
    <t>vzdouvací zařízení:3,5*3,7</t>
  </si>
  <si>
    <t>451571112R00</t>
  </si>
  <si>
    <t>Lože dlažby ze štěrkopísků tl. do 15 cm</t>
  </si>
  <si>
    <t>461211111R00</t>
  </si>
  <si>
    <t>Patka z lom. kamene na MC 10, průřez do 0,40 m2</t>
  </si>
  <si>
    <t>svahy zdrže:0,6*0,6*63,61</t>
  </si>
  <si>
    <t>464511122R00</t>
  </si>
  <si>
    <t>Pohoz z kamene záhozového do 200 kg z terénu</t>
  </si>
  <si>
    <t>bezpečnostní přeliv:23,04*1,0</t>
  </si>
  <si>
    <t>452318510R00</t>
  </si>
  <si>
    <t>Zajišťovací práh z betonu s patkami i bez patek</t>
  </si>
  <si>
    <t>bezpečnostní přeliv:0,6*0,4*4,6</t>
  </si>
  <si>
    <t>vzdouvací zařízení:0,5*0,6*3,7</t>
  </si>
  <si>
    <t>465210123R00</t>
  </si>
  <si>
    <t>Schody z lom. kam. tl.30 cm na MC, zalití spár MC</t>
  </si>
  <si>
    <t>schodiště:2,7+4,6</t>
  </si>
  <si>
    <t>451572111R00</t>
  </si>
  <si>
    <t>Lože pod potrubí z kameniva těženého 0 - 4 mm</t>
  </si>
  <si>
    <t>nátokové potrubí:36,08*1,2*0,1</t>
  </si>
  <si>
    <t>627991037R00</t>
  </si>
  <si>
    <t xml:space="preserve">Těsnění spár zatmelením </t>
  </si>
  <si>
    <t>dilatační spáry dna zdrže:25</t>
  </si>
  <si>
    <t>899623171R00</t>
  </si>
  <si>
    <t>Obetonování potrubí nebo zdiva stok betonem C25/30</t>
  </si>
  <si>
    <t>odtokové potrubí:0,9*0,9*13,92-(0,15*0,15*3,14*13,92)</t>
  </si>
  <si>
    <t>899643111R00</t>
  </si>
  <si>
    <t>Bednění pro obetonování potrubí v otevřeném výkopu</t>
  </si>
  <si>
    <t>odtokové potrubí:2*0,9*13,92</t>
  </si>
  <si>
    <t>894410010RAD</t>
  </si>
  <si>
    <t>Šachta z betonových dílců pro DN 300, výška vstupu do 3,1 m</t>
  </si>
  <si>
    <t>kus</t>
  </si>
  <si>
    <t>odtokové potrubí:1</t>
  </si>
  <si>
    <t>871373121R00</t>
  </si>
  <si>
    <t>Montáž trub z plastu, gumový kroužek, do DN 300</t>
  </si>
  <si>
    <t>odtokové potrubí:13,92</t>
  </si>
  <si>
    <t>nátokové potrubí:36,08</t>
  </si>
  <si>
    <t>286142621R</t>
  </si>
  <si>
    <t>Trubka kanalizač. min. SN 8 300x6000 mm PP, žebrovaná</t>
  </si>
  <si>
    <t>POL3_0</t>
  </si>
  <si>
    <t>odtokové potrubí:2</t>
  </si>
  <si>
    <t>286142623R</t>
  </si>
  <si>
    <t>Trubka kanalizač. min. SN 8 300x3000 mm PP, žebrovaná, PP</t>
  </si>
  <si>
    <t>286142591R</t>
  </si>
  <si>
    <t>Trubka kanalizač. SN 10 250x6000 mm PP, žebrovaná, PP</t>
  </si>
  <si>
    <t>nátokové potrubí:6</t>
  </si>
  <si>
    <t>938901101R00</t>
  </si>
  <si>
    <t>Očištění dlažby z lom.kam./ bet. desek (panelů)</t>
  </si>
  <si>
    <t>východní strana:66,7</t>
  </si>
  <si>
    <t>960321271R00</t>
  </si>
  <si>
    <t>Bourání konstrukcí ze železobetonu</t>
  </si>
  <si>
    <t>stávající požerák a lávka:3,491</t>
  </si>
  <si>
    <t>979086112R00</t>
  </si>
  <si>
    <t>Nakládání nebo překládání suti a vybouraných hmot</t>
  </si>
  <si>
    <t>t</t>
  </si>
  <si>
    <t>přebytečné panely na skládku:211,13</t>
  </si>
  <si>
    <t>stávající žb objekty:9,95</t>
  </si>
  <si>
    <t>979082318R00</t>
  </si>
  <si>
    <t>Vodorovná doprava suti a hmot po suchu do 6000 m</t>
  </si>
  <si>
    <t>979093111R00</t>
  </si>
  <si>
    <t>Uložení suti na skládku bez zhutnění</t>
  </si>
  <si>
    <t>979990103R00</t>
  </si>
  <si>
    <t>Poplatek za skládku suti - beton</t>
  </si>
  <si>
    <t>998331011R00</t>
  </si>
  <si>
    <t>Přesun hmot pro nádrže</t>
  </si>
  <si>
    <t>460030081RT3</t>
  </si>
  <si>
    <t>Řezání spáry v betonu, hloubka do 5 cm</t>
  </si>
  <si>
    <t>460620006RT1</t>
  </si>
  <si>
    <t>Osetí povrchu trávou, včetně dodávky osiva</t>
  </si>
  <si>
    <t>005111020R</t>
  </si>
  <si>
    <t>Vytyčení stavby</t>
  </si>
  <si>
    <t>Soubor</t>
  </si>
  <si>
    <t>005211080R</t>
  </si>
  <si>
    <t xml:space="preserve">Bezpečnostní a hygienická opatření na staveništi </t>
  </si>
  <si>
    <t>005121010R</t>
  </si>
  <si>
    <t>Vybudování zařízení staveniště</t>
  </si>
  <si>
    <t>005121030R</t>
  </si>
  <si>
    <t>Odstranění zařízení staveniště</t>
  </si>
  <si>
    <t>005211030R</t>
  </si>
  <si>
    <t xml:space="preserve">Dočasná dopravní opatření </t>
  </si>
  <si>
    <t>004111010R</t>
  </si>
  <si>
    <t>Průzkumné práce - práce geotechnika</t>
  </si>
  <si>
    <t>005231040R</t>
  </si>
  <si>
    <t>Provozní řády</t>
  </si>
  <si>
    <t>005241020R</t>
  </si>
  <si>
    <t xml:space="preserve">Geodetické zaměření skutečného provedení  </t>
  </si>
  <si>
    <t>005241010R</t>
  </si>
  <si>
    <t xml:space="preserve">Dokumentace skutečného provedení </t>
  </si>
  <si>
    <t/>
  </si>
  <si>
    <t>SUM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</si>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</sst>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5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4" xfId="0" applyNumberFormat="1" applyFont="1" applyBorder="1" applyAlignment="1">
      <alignment vertical="top" wrapText="1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74" fontId="16" fillId="0" borderId="33" xfId="0" applyNumberFormat="1" applyFont="1" applyBorder="1" applyAlignment="1">
      <alignment vertical="top" shrinkToFit="1"/>
    </xf>
    <xf numFmtId="174" fontId="17" fillId="0" borderId="33" xfId="0" applyNumberFormat="1" applyFont="1" applyBorder="1" applyAlignment="1">
      <alignment vertical="top" wrapText="1" shrinkToFit="1"/>
    </xf>
    <xf numFmtId="17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7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7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80" t="s">
        <v>39</v>
      </c>
      <c r="B2" s="80"/>
      <c r="C2" s="80"/>
      <c r="D2" s="80"/>
      <c r="E2" s="80"/>
      <c r="F2" s="80"/>
      <c r="G2" s="8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2"/>
  <sheetViews>
    <sheetView showGridLines="0" tabSelected="1" topLeftCell="B29" zoomScaleNormal="100" zoomScaleSheetLayoutView="75" workbookViewId="0">
      <selection activeCell="H32" sqref="H3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85" t="s">
        <v>42</v>
      </c>
      <c r="C1" s="86"/>
      <c r="D1" s="86"/>
      <c r="E1" s="86"/>
      <c r="F1" s="86"/>
      <c r="G1" s="86"/>
      <c r="H1" s="86"/>
      <c r="I1" s="86"/>
      <c r="J1" s="87"/>
    </row>
    <row r="2" spans="1:15" ht="23.25" customHeight="1" x14ac:dyDescent="0.2">
      <c r="A2" s="4"/>
      <c r="B2" s="106" t="s">
        <v>40</v>
      </c>
      <c r="C2" s="107"/>
      <c r="D2" s="108" t="s">
        <v>46</v>
      </c>
      <c r="E2" s="109"/>
      <c r="F2" s="109"/>
      <c r="G2" s="109"/>
      <c r="H2" s="109"/>
      <c r="I2" s="109"/>
      <c r="J2" s="110"/>
      <c r="O2" s="2"/>
    </row>
    <row r="3" spans="1:15" ht="23.25" customHeight="1" x14ac:dyDescent="0.2">
      <c r="A3" s="4"/>
      <c r="B3" s="111" t="s">
        <v>45</v>
      </c>
      <c r="C3" s="112"/>
      <c r="D3" s="113" t="s">
        <v>43</v>
      </c>
      <c r="E3" s="114"/>
      <c r="F3" s="114"/>
      <c r="G3" s="114"/>
      <c r="H3" s="114"/>
      <c r="I3" s="114"/>
      <c r="J3" s="115"/>
    </row>
    <row r="4" spans="1:15" ht="23.25" hidden="1" customHeight="1" x14ac:dyDescent="0.2">
      <c r="A4" s="4"/>
      <c r="B4" s="116" t="s">
        <v>44</v>
      </c>
      <c r="C4" s="117"/>
      <c r="D4" s="118"/>
      <c r="E4" s="118"/>
      <c r="F4" s="119"/>
      <c r="G4" s="120"/>
      <c r="H4" s="119"/>
      <c r="I4" s="120"/>
      <c r="J4" s="121"/>
    </row>
    <row r="5" spans="1:15" ht="24" customHeight="1" x14ac:dyDescent="0.2">
      <c r="A5" s="4"/>
      <c r="B5" s="47" t="s">
        <v>21</v>
      </c>
      <c r="C5" s="5"/>
      <c r="D5" s="122" t="s">
        <v>47</v>
      </c>
      <c r="E5" s="26"/>
      <c r="F5" s="26"/>
      <c r="G5" s="26"/>
      <c r="H5" s="28" t="s">
        <v>33</v>
      </c>
      <c r="I5" s="122"/>
      <c r="J5" s="11"/>
    </row>
    <row r="6" spans="1:15" ht="15.75" customHeight="1" x14ac:dyDescent="0.2">
      <c r="A6" s="4"/>
      <c r="B6" s="41"/>
      <c r="C6" s="26"/>
      <c r="D6" s="122" t="s">
        <v>48</v>
      </c>
      <c r="E6" s="26"/>
      <c r="F6" s="26"/>
      <c r="G6" s="26"/>
      <c r="H6" s="28" t="s">
        <v>34</v>
      </c>
      <c r="I6" s="122"/>
      <c r="J6" s="11"/>
    </row>
    <row r="7" spans="1:15" ht="15.75" customHeight="1" x14ac:dyDescent="0.2">
      <c r="A7" s="4"/>
      <c r="B7" s="42"/>
      <c r="C7" s="123" t="s">
        <v>50</v>
      </c>
      <c r="D7" s="105" t="s">
        <v>49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124"/>
      <c r="E11" s="124"/>
      <c r="F11" s="124"/>
      <c r="G11" s="124"/>
      <c r="H11" s="28" t="s">
        <v>33</v>
      </c>
      <c r="I11" s="128"/>
      <c r="J11" s="11"/>
    </row>
    <row r="12" spans="1:15" ht="15.75" customHeight="1" x14ac:dyDescent="0.2">
      <c r="A12" s="4"/>
      <c r="B12" s="41"/>
      <c r="C12" s="26"/>
      <c r="D12" s="125"/>
      <c r="E12" s="125"/>
      <c r="F12" s="125"/>
      <c r="G12" s="125"/>
      <c r="H12" s="28" t="s">
        <v>34</v>
      </c>
      <c r="I12" s="128"/>
      <c r="J12" s="11"/>
    </row>
    <row r="13" spans="1:15" ht="15.75" customHeight="1" x14ac:dyDescent="0.2">
      <c r="A13" s="4"/>
      <c r="B13" s="42"/>
      <c r="C13" s="127"/>
      <c r="D13" s="126"/>
      <c r="E13" s="126"/>
      <c r="F13" s="126"/>
      <c r="G13" s="126"/>
      <c r="H13" s="29"/>
      <c r="I13" s="34"/>
      <c r="J13" s="51"/>
    </row>
    <row r="14" spans="1:15" ht="24" hidden="1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100"/>
      <c r="F15" s="100"/>
      <c r="G15" s="81"/>
      <c r="H15" s="81"/>
      <c r="I15" s="81" t="s">
        <v>28</v>
      </c>
      <c r="J15" s="82"/>
    </row>
    <row r="16" spans="1:15" ht="23.25" customHeight="1" x14ac:dyDescent="0.2">
      <c r="A16" s="193" t="s">
        <v>23</v>
      </c>
      <c r="B16" s="194" t="s">
        <v>23</v>
      </c>
      <c r="C16" s="58"/>
      <c r="D16" s="59"/>
      <c r="E16" s="83"/>
      <c r="F16" s="84"/>
      <c r="G16" s="83"/>
      <c r="H16" s="84"/>
      <c r="I16" s="83">
        <f>SUMIF(F47:F58,A16,I47:I58)+SUMIF(F47:F58,"PSU",I47:I58)</f>
        <v>0</v>
      </c>
      <c r="J16" s="93"/>
    </row>
    <row r="17" spans="1:10" ht="23.25" customHeight="1" x14ac:dyDescent="0.2">
      <c r="A17" s="193" t="s">
        <v>24</v>
      </c>
      <c r="B17" s="194" t="s">
        <v>24</v>
      </c>
      <c r="C17" s="58"/>
      <c r="D17" s="59"/>
      <c r="E17" s="83"/>
      <c r="F17" s="84"/>
      <c r="G17" s="83"/>
      <c r="H17" s="84"/>
      <c r="I17" s="83">
        <f>SUMIF(F47:F58,A17,I47:I58)</f>
        <v>0</v>
      </c>
      <c r="J17" s="93"/>
    </row>
    <row r="18" spans="1:10" ht="23.25" customHeight="1" x14ac:dyDescent="0.2">
      <c r="A18" s="193" t="s">
        <v>25</v>
      </c>
      <c r="B18" s="194" t="s">
        <v>25</v>
      </c>
      <c r="C18" s="58"/>
      <c r="D18" s="59"/>
      <c r="E18" s="83"/>
      <c r="F18" s="84"/>
      <c r="G18" s="83"/>
      <c r="H18" s="84"/>
      <c r="I18" s="83">
        <f>SUMIF(F47:F58,A18,I47:I58)</f>
        <v>0</v>
      </c>
      <c r="J18" s="93"/>
    </row>
    <row r="19" spans="1:10" ht="23.25" customHeight="1" x14ac:dyDescent="0.2">
      <c r="A19" s="193" t="s">
        <v>77</v>
      </c>
      <c r="B19" s="194" t="s">
        <v>26</v>
      </c>
      <c r="C19" s="58"/>
      <c r="D19" s="59"/>
      <c r="E19" s="83"/>
      <c r="F19" s="84"/>
      <c r="G19" s="83"/>
      <c r="H19" s="84"/>
      <c r="I19" s="83">
        <f>SUMIF(F47:F58,A19,I47:I58)</f>
        <v>0</v>
      </c>
      <c r="J19" s="93"/>
    </row>
    <row r="20" spans="1:10" ht="23.25" customHeight="1" x14ac:dyDescent="0.2">
      <c r="A20" s="193" t="s">
        <v>78</v>
      </c>
      <c r="B20" s="194" t="s">
        <v>27</v>
      </c>
      <c r="C20" s="58"/>
      <c r="D20" s="59"/>
      <c r="E20" s="83"/>
      <c r="F20" s="84"/>
      <c r="G20" s="83"/>
      <c r="H20" s="84"/>
      <c r="I20" s="83">
        <f>SUMIF(F47:F58,A20,I47:I58)</f>
        <v>0</v>
      </c>
      <c r="J20" s="93"/>
    </row>
    <row r="21" spans="1:10" ht="23.25" customHeight="1" x14ac:dyDescent="0.2">
      <c r="A21" s="4"/>
      <c r="B21" s="74" t="s">
        <v>28</v>
      </c>
      <c r="C21" s="75"/>
      <c r="D21" s="76"/>
      <c r="E21" s="94"/>
      <c r="F21" s="95"/>
      <c r="G21" s="94"/>
      <c r="H21" s="95"/>
      <c r="I21" s="94">
        <f>SUM(I16:J20)</f>
        <v>0</v>
      </c>
      <c r="J21" s="99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91">
        <f>ZakladDPHSniVypocet</f>
        <v>0</v>
      </c>
      <c r="H23" s="92"/>
      <c r="I23" s="92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97">
        <f>ZakladDPHSni*SazbaDPH1/100</f>
        <v>0</v>
      </c>
      <c r="H24" s="98"/>
      <c r="I24" s="98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91">
        <f>ZakladDPHZaklVypocet</f>
        <v>0</v>
      </c>
      <c r="H25" s="92"/>
      <c r="I25" s="92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88">
        <f>ZakladDPHZakl*SazbaDPH2/100</f>
        <v>0</v>
      </c>
      <c r="H26" s="89"/>
      <c r="I26" s="89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90">
        <f>0</f>
        <v>0</v>
      </c>
      <c r="H27" s="90"/>
      <c r="I27" s="90"/>
      <c r="J27" s="63" t="str">
        <f t="shared" si="0"/>
        <v>CZK</v>
      </c>
    </row>
    <row r="28" spans="1:10" ht="27.75" hidden="1" customHeight="1" thickBot="1" x14ac:dyDescent="0.25">
      <c r="A28" s="4"/>
      <c r="B28" s="152" t="s">
        <v>22</v>
      </c>
      <c r="C28" s="153"/>
      <c r="D28" s="153"/>
      <c r="E28" s="154"/>
      <c r="F28" s="155"/>
      <c r="G28" s="156">
        <f>ZakladDPHSniVypocet+ZakladDPHZaklVypocet</f>
        <v>0</v>
      </c>
      <c r="H28" s="156"/>
      <c r="I28" s="156"/>
      <c r="J28" s="157" t="str">
        <f t="shared" si="0"/>
        <v>CZK</v>
      </c>
    </row>
    <row r="29" spans="1:10" ht="27.75" customHeight="1" thickBot="1" x14ac:dyDescent="0.25">
      <c r="A29" s="4"/>
      <c r="B29" s="152" t="s">
        <v>35</v>
      </c>
      <c r="C29" s="158"/>
      <c r="D29" s="158"/>
      <c r="E29" s="158"/>
      <c r="F29" s="158"/>
      <c r="G29" s="159">
        <f>ZakladDPHSni+DPHSni+ZakladDPHZakl+DPHZakl+Zaokrouhleni</f>
        <v>0</v>
      </c>
      <c r="H29" s="159"/>
      <c r="I29" s="159"/>
      <c r="J29" s="160" t="s">
        <v>52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/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96" t="s">
        <v>2</v>
      </c>
      <c r="E35" s="96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44"/>
      <c r="G37" s="144"/>
      <c r="H37" s="144"/>
      <c r="I37" s="144"/>
      <c r="J37" s="3"/>
    </row>
    <row r="38" spans="1:10" ht="25.5" hidden="1" customHeight="1" x14ac:dyDescent="0.2">
      <c r="A38" s="131" t="s">
        <v>37</v>
      </c>
      <c r="B38" s="133" t="s">
        <v>16</v>
      </c>
      <c r="C38" s="134" t="s">
        <v>5</v>
      </c>
      <c r="D38" s="135"/>
      <c r="E38" s="135"/>
      <c r="F38" s="145" t="str">
        <f>B23</f>
        <v>Základ pro sníženou DPH</v>
      </c>
      <c r="G38" s="145" t="str">
        <f>B25</f>
        <v>Základ pro základní DPH</v>
      </c>
      <c r="H38" s="146" t="s">
        <v>17</v>
      </c>
      <c r="I38" s="146" t="s">
        <v>1</v>
      </c>
      <c r="J38" s="136" t="s">
        <v>0</v>
      </c>
    </row>
    <row r="39" spans="1:10" ht="25.5" hidden="1" customHeight="1" x14ac:dyDescent="0.2">
      <c r="A39" s="131">
        <v>1</v>
      </c>
      <c r="B39" s="137"/>
      <c r="C39" s="138"/>
      <c r="D39" s="139"/>
      <c r="E39" s="139"/>
      <c r="F39" s="147">
        <f>' Pol'!AC166</f>
        <v>0</v>
      </c>
      <c r="G39" s="148">
        <f>' Pol'!AD166</f>
        <v>0</v>
      </c>
      <c r="H39" s="149">
        <f>(F39*SazbaDPH1/100)+(G39*SazbaDPH2/100)</f>
        <v>0</v>
      </c>
      <c r="I39" s="149">
        <f>F39+G39+H39</f>
        <v>0</v>
      </c>
      <c r="J39" s="140" t="str">
        <f>IF(CenaCelkemVypocet=0,"",I39/CenaCelkemVypocet*100)</f>
        <v/>
      </c>
    </row>
    <row r="40" spans="1:10" ht="25.5" hidden="1" customHeight="1" x14ac:dyDescent="0.2">
      <c r="A40" s="131"/>
      <c r="B40" s="141" t="s">
        <v>51</v>
      </c>
      <c r="C40" s="142"/>
      <c r="D40" s="142"/>
      <c r="E40" s="143"/>
      <c r="F40" s="150">
        <f>SUMIF(A39:A39,"=1",F39:F39)</f>
        <v>0</v>
      </c>
      <c r="G40" s="151">
        <f>SUMIF(A39:A39,"=1",G39:G39)</f>
        <v>0</v>
      </c>
      <c r="H40" s="151">
        <f>SUMIF(A39:A39,"=1",H39:H39)</f>
        <v>0</v>
      </c>
      <c r="I40" s="151">
        <f>SUMIF(A39:A39,"=1",I39:I39)</f>
        <v>0</v>
      </c>
      <c r="J40" s="132">
        <f>SUMIF(A39:A39,"=1",J39:J39)</f>
        <v>0</v>
      </c>
    </row>
    <row r="44" spans="1:10" ht="15.75" x14ac:dyDescent="0.25">
      <c r="B44" s="161" t="s">
        <v>53</v>
      </c>
    </row>
    <row r="46" spans="1:10" ht="25.5" customHeight="1" x14ac:dyDescent="0.2">
      <c r="A46" s="162"/>
      <c r="B46" s="168" t="s">
        <v>16</v>
      </c>
      <c r="C46" s="168" t="s">
        <v>5</v>
      </c>
      <c r="D46" s="169"/>
      <c r="E46" s="169"/>
      <c r="F46" s="172" t="s">
        <v>54</v>
      </c>
      <c r="G46" s="172"/>
      <c r="H46" s="172"/>
      <c r="I46" s="173" t="s">
        <v>28</v>
      </c>
      <c r="J46" s="173"/>
    </row>
    <row r="47" spans="1:10" ht="25.5" customHeight="1" x14ac:dyDescent="0.2">
      <c r="A47" s="163"/>
      <c r="B47" s="174" t="s">
        <v>55</v>
      </c>
      <c r="C47" s="175" t="s">
        <v>56</v>
      </c>
      <c r="D47" s="176"/>
      <c r="E47" s="176"/>
      <c r="F47" s="180" t="s">
        <v>23</v>
      </c>
      <c r="G47" s="181"/>
      <c r="H47" s="181"/>
      <c r="I47" s="182">
        <f>' Pol'!G8</f>
        <v>0</v>
      </c>
      <c r="J47" s="182"/>
    </row>
    <row r="48" spans="1:10" ht="25.5" customHeight="1" x14ac:dyDescent="0.2">
      <c r="A48" s="163"/>
      <c r="B48" s="166" t="s">
        <v>57</v>
      </c>
      <c r="C48" s="165" t="s">
        <v>58</v>
      </c>
      <c r="D48" s="167"/>
      <c r="E48" s="167"/>
      <c r="F48" s="183" t="s">
        <v>23</v>
      </c>
      <c r="G48" s="184"/>
      <c r="H48" s="184"/>
      <c r="I48" s="185">
        <f>' Pol'!G68</f>
        <v>0</v>
      </c>
      <c r="J48" s="185"/>
    </row>
    <row r="49" spans="1:10" ht="25.5" customHeight="1" x14ac:dyDescent="0.2">
      <c r="A49" s="163"/>
      <c r="B49" s="166" t="s">
        <v>59</v>
      </c>
      <c r="C49" s="165" t="s">
        <v>60</v>
      </c>
      <c r="D49" s="167"/>
      <c r="E49" s="167"/>
      <c r="F49" s="183" t="s">
        <v>23</v>
      </c>
      <c r="G49" s="184"/>
      <c r="H49" s="184"/>
      <c r="I49" s="185">
        <f>' Pol'!G71</f>
        <v>0</v>
      </c>
      <c r="J49" s="185"/>
    </row>
    <row r="50" spans="1:10" ht="25.5" customHeight="1" x14ac:dyDescent="0.2">
      <c r="A50" s="163"/>
      <c r="B50" s="166" t="s">
        <v>61</v>
      </c>
      <c r="C50" s="165" t="s">
        <v>62</v>
      </c>
      <c r="D50" s="167"/>
      <c r="E50" s="167"/>
      <c r="F50" s="183" t="s">
        <v>23</v>
      </c>
      <c r="G50" s="184"/>
      <c r="H50" s="184"/>
      <c r="I50" s="185">
        <f>' Pol'!G81</f>
        <v>0</v>
      </c>
      <c r="J50" s="185"/>
    </row>
    <row r="51" spans="1:10" ht="25.5" customHeight="1" x14ac:dyDescent="0.2">
      <c r="A51" s="163"/>
      <c r="B51" s="166" t="s">
        <v>63</v>
      </c>
      <c r="C51" s="165" t="s">
        <v>64</v>
      </c>
      <c r="D51" s="167"/>
      <c r="E51" s="167"/>
      <c r="F51" s="183" t="s">
        <v>23</v>
      </c>
      <c r="G51" s="184"/>
      <c r="H51" s="184"/>
      <c r="I51" s="185">
        <f>' Pol'!G110</f>
        <v>0</v>
      </c>
      <c r="J51" s="185"/>
    </row>
    <row r="52" spans="1:10" ht="25.5" customHeight="1" x14ac:dyDescent="0.2">
      <c r="A52" s="163"/>
      <c r="B52" s="166" t="s">
        <v>65</v>
      </c>
      <c r="C52" s="165" t="s">
        <v>66</v>
      </c>
      <c r="D52" s="167"/>
      <c r="E52" s="167"/>
      <c r="F52" s="183" t="s">
        <v>23</v>
      </c>
      <c r="G52" s="184"/>
      <c r="H52" s="184"/>
      <c r="I52" s="185">
        <f>' Pol'!G113</f>
        <v>0</v>
      </c>
      <c r="J52" s="185"/>
    </row>
    <row r="53" spans="1:10" ht="25.5" customHeight="1" x14ac:dyDescent="0.2">
      <c r="A53" s="163"/>
      <c r="B53" s="166" t="s">
        <v>67</v>
      </c>
      <c r="C53" s="165" t="s">
        <v>68</v>
      </c>
      <c r="D53" s="167"/>
      <c r="E53" s="167"/>
      <c r="F53" s="183" t="s">
        <v>23</v>
      </c>
      <c r="G53" s="184"/>
      <c r="H53" s="184"/>
      <c r="I53" s="185">
        <f>' Pol'!G129</f>
        <v>0</v>
      </c>
      <c r="J53" s="185"/>
    </row>
    <row r="54" spans="1:10" ht="25.5" customHeight="1" x14ac:dyDescent="0.2">
      <c r="A54" s="163"/>
      <c r="B54" s="166" t="s">
        <v>69</v>
      </c>
      <c r="C54" s="165" t="s">
        <v>70</v>
      </c>
      <c r="D54" s="167"/>
      <c r="E54" s="167"/>
      <c r="F54" s="183" t="s">
        <v>23</v>
      </c>
      <c r="G54" s="184"/>
      <c r="H54" s="184"/>
      <c r="I54" s="185">
        <f>' Pol'!G133</f>
        <v>0</v>
      </c>
      <c r="J54" s="185"/>
    </row>
    <row r="55" spans="1:10" ht="25.5" customHeight="1" x14ac:dyDescent="0.2">
      <c r="A55" s="163"/>
      <c r="B55" s="166" t="s">
        <v>71</v>
      </c>
      <c r="C55" s="165" t="s">
        <v>72</v>
      </c>
      <c r="D55" s="167"/>
      <c r="E55" s="167"/>
      <c r="F55" s="183" t="s">
        <v>23</v>
      </c>
      <c r="G55" s="184"/>
      <c r="H55" s="184"/>
      <c r="I55" s="185">
        <f>' Pol'!G136</f>
        <v>0</v>
      </c>
      <c r="J55" s="185"/>
    </row>
    <row r="56" spans="1:10" ht="25.5" customHeight="1" x14ac:dyDescent="0.2">
      <c r="A56" s="163"/>
      <c r="B56" s="166" t="s">
        <v>73</v>
      </c>
      <c r="C56" s="165" t="s">
        <v>74</v>
      </c>
      <c r="D56" s="167"/>
      <c r="E56" s="167"/>
      <c r="F56" s="183" t="s">
        <v>23</v>
      </c>
      <c r="G56" s="184"/>
      <c r="H56" s="184"/>
      <c r="I56" s="185">
        <f>' Pol'!G149</f>
        <v>0</v>
      </c>
      <c r="J56" s="185"/>
    </row>
    <row r="57" spans="1:10" ht="25.5" customHeight="1" x14ac:dyDescent="0.2">
      <c r="A57" s="163"/>
      <c r="B57" s="166" t="s">
        <v>75</v>
      </c>
      <c r="C57" s="165" t="s">
        <v>76</v>
      </c>
      <c r="D57" s="167"/>
      <c r="E57" s="167"/>
      <c r="F57" s="183" t="s">
        <v>25</v>
      </c>
      <c r="G57" s="184"/>
      <c r="H57" s="184"/>
      <c r="I57" s="185">
        <f>' Pol'!G151</f>
        <v>0</v>
      </c>
      <c r="J57" s="185"/>
    </row>
    <row r="58" spans="1:10" ht="25.5" customHeight="1" x14ac:dyDescent="0.2">
      <c r="A58" s="163"/>
      <c r="B58" s="177" t="s">
        <v>77</v>
      </c>
      <c r="C58" s="178" t="s">
        <v>26</v>
      </c>
      <c r="D58" s="179"/>
      <c r="E58" s="179"/>
      <c r="F58" s="186" t="s">
        <v>77</v>
      </c>
      <c r="G58" s="187"/>
      <c r="H58" s="187"/>
      <c r="I58" s="188">
        <f>' Pol'!G155</f>
        <v>0</v>
      </c>
      <c r="J58" s="188"/>
    </row>
    <row r="59" spans="1:10" ht="25.5" customHeight="1" x14ac:dyDescent="0.2">
      <c r="A59" s="164"/>
      <c r="B59" s="170" t="s">
        <v>1</v>
      </c>
      <c r="C59" s="170"/>
      <c r="D59" s="171"/>
      <c r="E59" s="171"/>
      <c r="F59" s="189"/>
      <c r="G59" s="190"/>
      <c r="H59" s="190"/>
      <c r="I59" s="191">
        <f>SUM(I47:I58)</f>
        <v>0</v>
      </c>
      <c r="J59" s="191"/>
    </row>
    <row r="60" spans="1:10" x14ac:dyDescent="0.2">
      <c r="F60" s="192"/>
      <c r="G60" s="130"/>
      <c r="H60" s="192"/>
      <c r="I60" s="130"/>
      <c r="J60" s="130"/>
    </row>
    <row r="61" spans="1:10" x14ac:dyDescent="0.2">
      <c r="F61" s="192"/>
      <c r="G61" s="130"/>
      <c r="H61" s="192"/>
      <c r="I61" s="130"/>
      <c r="J61" s="130"/>
    </row>
    <row r="62" spans="1:10" x14ac:dyDescent="0.2">
      <c r="F62" s="192"/>
      <c r="G62" s="130"/>
      <c r="H62" s="192"/>
      <c r="I62" s="130"/>
      <c r="J62" s="13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3">
    <mergeCell ref="I58:J58"/>
    <mergeCell ref="C58:E58"/>
    <mergeCell ref="I59:J59"/>
    <mergeCell ref="I55:J55"/>
    <mergeCell ref="C55:E55"/>
    <mergeCell ref="I56:J56"/>
    <mergeCell ref="C56:E56"/>
    <mergeCell ref="I57:J57"/>
    <mergeCell ref="C57:E57"/>
    <mergeCell ref="I52:J52"/>
    <mergeCell ref="C52:E52"/>
    <mergeCell ref="I53:J53"/>
    <mergeCell ref="C53:E53"/>
    <mergeCell ref="I54:J54"/>
    <mergeCell ref="C54:E54"/>
    <mergeCell ref="I49:J49"/>
    <mergeCell ref="C49:E49"/>
    <mergeCell ref="I50:J50"/>
    <mergeCell ref="C50:E50"/>
    <mergeCell ref="I51:J51"/>
    <mergeCell ref="C51:E51"/>
    <mergeCell ref="C39:E39"/>
    <mergeCell ref="B40:E40"/>
    <mergeCell ref="I46:J46"/>
    <mergeCell ref="I47:J47"/>
    <mergeCell ref="C47:E47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101" t="s">
        <v>6</v>
      </c>
      <c r="B1" s="101"/>
      <c r="C1" s="102"/>
      <c r="D1" s="101"/>
      <c r="E1" s="101"/>
      <c r="F1" s="101"/>
      <c r="G1" s="101"/>
    </row>
    <row r="2" spans="1:7" ht="24.95" customHeight="1" x14ac:dyDescent="0.2">
      <c r="A2" s="79" t="s">
        <v>41</v>
      </c>
      <c r="B2" s="78"/>
      <c r="C2" s="103"/>
      <c r="D2" s="103"/>
      <c r="E2" s="103"/>
      <c r="F2" s="103"/>
      <c r="G2" s="104"/>
    </row>
    <row r="3" spans="1:7" ht="24.95" hidden="1" customHeight="1" x14ac:dyDescent="0.2">
      <c r="A3" s="79" t="s">
        <v>7</v>
      </c>
      <c r="B3" s="78"/>
      <c r="C3" s="103"/>
      <c r="D3" s="103"/>
      <c r="E3" s="103"/>
      <c r="F3" s="103"/>
      <c r="G3" s="104"/>
    </row>
    <row r="4" spans="1:7" ht="24.95" hidden="1" customHeight="1" x14ac:dyDescent="0.2">
      <c r="A4" s="79" t="s">
        <v>8</v>
      </c>
      <c r="B4" s="78"/>
      <c r="C4" s="103"/>
      <c r="D4" s="103"/>
      <c r="E4" s="103"/>
      <c r="F4" s="103"/>
      <c r="G4" s="104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176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29" customWidth="1"/>
    <col min="3" max="3" width="38.28515625" style="129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195" t="s">
        <v>6</v>
      </c>
      <c r="B1" s="195"/>
      <c r="C1" s="195"/>
      <c r="D1" s="195"/>
      <c r="E1" s="195"/>
      <c r="F1" s="195"/>
      <c r="G1" s="195"/>
      <c r="AE1" t="s">
        <v>80</v>
      </c>
    </row>
    <row r="2" spans="1:60" ht="24.95" customHeight="1" x14ac:dyDescent="0.2">
      <c r="A2" s="202" t="s">
        <v>79</v>
      </c>
      <c r="B2" s="196"/>
      <c r="C2" s="197" t="s">
        <v>46</v>
      </c>
      <c r="D2" s="198"/>
      <c r="E2" s="198"/>
      <c r="F2" s="198"/>
      <c r="G2" s="204"/>
      <c r="AE2" t="s">
        <v>81</v>
      </c>
    </row>
    <row r="3" spans="1:60" ht="24.95" customHeight="1" x14ac:dyDescent="0.2">
      <c r="A3" s="203" t="s">
        <v>7</v>
      </c>
      <c r="B3" s="201"/>
      <c r="C3" s="199" t="s">
        <v>43</v>
      </c>
      <c r="D3" s="200"/>
      <c r="E3" s="200"/>
      <c r="F3" s="200"/>
      <c r="G3" s="205"/>
      <c r="AE3" t="s">
        <v>82</v>
      </c>
    </row>
    <row r="4" spans="1:60" ht="24.95" hidden="1" customHeight="1" x14ac:dyDescent="0.2">
      <c r="A4" s="203" t="s">
        <v>8</v>
      </c>
      <c r="B4" s="201"/>
      <c r="C4" s="199"/>
      <c r="D4" s="200"/>
      <c r="E4" s="200"/>
      <c r="F4" s="200"/>
      <c r="G4" s="205"/>
      <c r="AE4" t="s">
        <v>83</v>
      </c>
    </row>
    <row r="5" spans="1:60" hidden="1" x14ac:dyDescent="0.2">
      <c r="A5" s="206" t="s">
        <v>84</v>
      </c>
      <c r="B5" s="207"/>
      <c r="C5" s="208"/>
      <c r="D5" s="209"/>
      <c r="E5" s="209"/>
      <c r="F5" s="209"/>
      <c r="G5" s="210"/>
      <c r="AE5" t="s">
        <v>85</v>
      </c>
    </row>
    <row r="7" spans="1:60" ht="38.25" x14ac:dyDescent="0.2">
      <c r="A7" s="215" t="s">
        <v>86</v>
      </c>
      <c r="B7" s="216" t="s">
        <v>87</v>
      </c>
      <c r="C7" s="216" t="s">
        <v>88</v>
      </c>
      <c r="D7" s="215" t="s">
        <v>89</v>
      </c>
      <c r="E7" s="215" t="s">
        <v>90</v>
      </c>
      <c r="F7" s="211" t="s">
        <v>91</v>
      </c>
      <c r="G7" s="234" t="s">
        <v>28</v>
      </c>
      <c r="H7" s="235" t="s">
        <v>29</v>
      </c>
      <c r="I7" s="235" t="s">
        <v>92</v>
      </c>
      <c r="J7" s="235" t="s">
        <v>30</v>
      </c>
      <c r="K7" s="235" t="s">
        <v>93</v>
      </c>
      <c r="L7" s="235" t="s">
        <v>94</v>
      </c>
      <c r="M7" s="235" t="s">
        <v>95</v>
      </c>
      <c r="N7" s="235" t="s">
        <v>96</v>
      </c>
      <c r="O7" s="235" t="s">
        <v>97</v>
      </c>
      <c r="P7" s="235" t="s">
        <v>98</v>
      </c>
      <c r="Q7" s="235" t="s">
        <v>99</v>
      </c>
      <c r="R7" s="235" t="s">
        <v>100</v>
      </c>
      <c r="S7" s="235" t="s">
        <v>101</v>
      </c>
      <c r="T7" s="235" t="s">
        <v>102</v>
      </c>
      <c r="U7" s="218" t="s">
        <v>103</v>
      </c>
    </row>
    <row r="8" spans="1:60" x14ac:dyDescent="0.2">
      <c r="A8" s="236" t="s">
        <v>104</v>
      </c>
      <c r="B8" s="237" t="s">
        <v>55</v>
      </c>
      <c r="C8" s="238" t="s">
        <v>56</v>
      </c>
      <c r="D8" s="239"/>
      <c r="E8" s="240"/>
      <c r="F8" s="241"/>
      <c r="G8" s="241">
        <f>SUMIF(AE9:AE67,"&lt;&gt;NOR",G9:G67)</f>
        <v>0</v>
      </c>
      <c r="H8" s="241"/>
      <c r="I8" s="241">
        <f>SUM(I9:I67)</f>
        <v>0</v>
      </c>
      <c r="J8" s="241"/>
      <c r="K8" s="241">
        <f>SUM(K9:K67)</f>
        <v>0</v>
      </c>
      <c r="L8" s="241"/>
      <c r="M8" s="241">
        <f>SUM(M9:M67)</f>
        <v>0</v>
      </c>
      <c r="N8" s="217"/>
      <c r="O8" s="217">
        <f>SUM(O9:O67)</f>
        <v>37.171779999999998</v>
      </c>
      <c r="P8" s="217"/>
      <c r="Q8" s="217">
        <f>SUM(Q9:Q67)</f>
        <v>307.52584999999999</v>
      </c>
      <c r="R8" s="217"/>
      <c r="S8" s="217"/>
      <c r="T8" s="236"/>
      <c r="U8" s="217">
        <f>SUM(U9:U67)</f>
        <v>918.50000000000011</v>
      </c>
      <c r="AE8" t="s">
        <v>105</v>
      </c>
    </row>
    <row r="9" spans="1:60" outlineLevel="1" x14ac:dyDescent="0.2">
      <c r="A9" s="213">
        <v>1</v>
      </c>
      <c r="B9" s="219" t="s">
        <v>106</v>
      </c>
      <c r="C9" s="264" t="s">
        <v>107</v>
      </c>
      <c r="D9" s="221" t="s">
        <v>108</v>
      </c>
      <c r="E9" s="228">
        <v>90</v>
      </c>
      <c r="F9" s="231"/>
      <c r="G9" s="232">
        <f>ROUND(E9*F9,2)</f>
        <v>0</v>
      </c>
      <c r="H9" s="231"/>
      <c r="I9" s="232">
        <f>ROUND(E9*H9,2)</f>
        <v>0</v>
      </c>
      <c r="J9" s="231"/>
      <c r="K9" s="232">
        <f>ROUND(E9*J9,2)</f>
        <v>0</v>
      </c>
      <c r="L9" s="232">
        <v>21</v>
      </c>
      <c r="M9" s="232">
        <f>G9*(1+L9/100)</f>
        <v>0</v>
      </c>
      <c r="N9" s="222">
        <v>0</v>
      </c>
      <c r="O9" s="222">
        <f>ROUND(E9*N9,5)</f>
        <v>0</v>
      </c>
      <c r="P9" s="222">
        <v>0</v>
      </c>
      <c r="Q9" s="222">
        <f>ROUND(E9*P9,5)</f>
        <v>0</v>
      </c>
      <c r="R9" s="222"/>
      <c r="S9" s="222"/>
      <c r="T9" s="223">
        <v>0.20300000000000001</v>
      </c>
      <c r="U9" s="222">
        <f>ROUND(E9*T9,2)</f>
        <v>18.27</v>
      </c>
      <c r="V9" s="212"/>
      <c r="W9" s="212"/>
      <c r="X9" s="212"/>
      <c r="Y9" s="212"/>
      <c r="Z9" s="212"/>
      <c r="AA9" s="212"/>
      <c r="AB9" s="212"/>
      <c r="AC9" s="212"/>
      <c r="AD9" s="212"/>
      <c r="AE9" s="212" t="s">
        <v>109</v>
      </c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outlineLevel="1" x14ac:dyDescent="0.2">
      <c r="A10" s="213">
        <v>2</v>
      </c>
      <c r="B10" s="219" t="s">
        <v>110</v>
      </c>
      <c r="C10" s="264" t="s">
        <v>111</v>
      </c>
      <c r="D10" s="221" t="s">
        <v>112</v>
      </c>
      <c r="E10" s="228">
        <v>25</v>
      </c>
      <c r="F10" s="231"/>
      <c r="G10" s="232">
        <f>ROUND(E10*F10,2)</f>
        <v>0</v>
      </c>
      <c r="H10" s="231"/>
      <c r="I10" s="232">
        <f>ROUND(E10*H10,2)</f>
        <v>0</v>
      </c>
      <c r="J10" s="231"/>
      <c r="K10" s="232">
        <f>ROUND(E10*J10,2)</f>
        <v>0</v>
      </c>
      <c r="L10" s="232">
        <v>21</v>
      </c>
      <c r="M10" s="232">
        <f>G10*(1+L10/100)</f>
        <v>0</v>
      </c>
      <c r="N10" s="222">
        <v>8.3800000000000003E-3</v>
      </c>
      <c r="O10" s="222">
        <f>ROUND(E10*N10,5)</f>
        <v>0.20949999999999999</v>
      </c>
      <c r="P10" s="222">
        <v>0</v>
      </c>
      <c r="Q10" s="222">
        <f>ROUND(E10*P10,5)</f>
        <v>0</v>
      </c>
      <c r="R10" s="222"/>
      <c r="S10" s="222"/>
      <c r="T10" s="223">
        <v>0.53400000000000003</v>
      </c>
      <c r="U10" s="222">
        <f>ROUND(E10*T10,2)</f>
        <v>13.35</v>
      </c>
      <c r="V10" s="212"/>
      <c r="W10" s="212"/>
      <c r="X10" s="212"/>
      <c r="Y10" s="212"/>
      <c r="Z10" s="212"/>
      <c r="AA10" s="212"/>
      <c r="AB10" s="212"/>
      <c r="AC10" s="212"/>
      <c r="AD10" s="212"/>
      <c r="AE10" s="212" t="s">
        <v>113</v>
      </c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</row>
    <row r="11" spans="1:60" outlineLevel="1" x14ac:dyDescent="0.2">
      <c r="A11" s="213">
        <v>3</v>
      </c>
      <c r="B11" s="219" t="s">
        <v>114</v>
      </c>
      <c r="C11" s="264" t="s">
        <v>115</v>
      </c>
      <c r="D11" s="221" t="s">
        <v>116</v>
      </c>
      <c r="E11" s="228">
        <v>70.31</v>
      </c>
      <c r="F11" s="231"/>
      <c r="G11" s="232">
        <f>ROUND(E11*F11,2)</f>
        <v>0</v>
      </c>
      <c r="H11" s="231"/>
      <c r="I11" s="232">
        <f>ROUND(E11*H11,2)</f>
        <v>0</v>
      </c>
      <c r="J11" s="231"/>
      <c r="K11" s="232">
        <f>ROUND(E11*J11,2)</f>
        <v>0</v>
      </c>
      <c r="L11" s="232">
        <v>21</v>
      </c>
      <c r="M11" s="232">
        <f>G11*(1+L11/100)</f>
        <v>0</v>
      </c>
      <c r="N11" s="222">
        <v>0</v>
      </c>
      <c r="O11" s="222">
        <f>ROUND(E11*N11,5)</f>
        <v>0</v>
      </c>
      <c r="P11" s="222">
        <v>0</v>
      </c>
      <c r="Q11" s="222">
        <f>ROUND(E11*P11,5)</f>
        <v>0</v>
      </c>
      <c r="R11" s="222"/>
      <c r="S11" s="222"/>
      <c r="T11" s="223">
        <v>1.34E-2</v>
      </c>
      <c r="U11" s="222">
        <f>ROUND(E11*T11,2)</f>
        <v>0.94</v>
      </c>
      <c r="V11" s="212"/>
      <c r="W11" s="212"/>
      <c r="X11" s="212"/>
      <c r="Y11" s="212"/>
      <c r="Z11" s="212"/>
      <c r="AA11" s="212"/>
      <c r="AB11" s="212"/>
      <c r="AC11" s="212"/>
      <c r="AD11" s="212"/>
      <c r="AE11" s="212" t="s">
        <v>113</v>
      </c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</row>
    <row r="12" spans="1:60" outlineLevel="1" x14ac:dyDescent="0.2">
      <c r="A12" s="213"/>
      <c r="B12" s="219"/>
      <c r="C12" s="265" t="s">
        <v>117</v>
      </c>
      <c r="D12" s="224"/>
      <c r="E12" s="229">
        <v>70.31</v>
      </c>
      <c r="F12" s="232"/>
      <c r="G12" s="232"/>
      <c r="H12" s="232"/>
      <c r="I12" s="232"/>
      <c r="J12" s="232"/>
      <c r="K12" s="232"/>
      <c r="L12" s="232"/>
      <c r="M12" s="232"/>
      <c r="N12" s="222"/>
      <c r="O12" s="222"/>
      <c r="P12" s="222"/>
      <c r="Q12" s="222"/>
      <c r="R12" s="222"/>
      <c r="S12" s="222"/>
      <c r="T12" s="223"/>
      <c r="U12" s="222"/>
      <c r="V12" s="212"/>
      <c r="W12" s="212"/>
      <c r="X12" s="212"/>
      <c r="Y12" s="212"/>
      <c r="Z12" s="212"/>
      <c r="AA12" s="212"/>
      <c r="AB12" s="212"/>
      <c r="AC12" s="212"/>
      <c r="AD12" s="212"/>
      <c r="AE12" s="212" t="s">
        <v>118</v>
      </c>
      <c r="AF12" s="212">
        <v>0</v>
      </c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</row>
    <row r="13" spans="1:60" outlineLevel="1" x14ac:dyDescent="0.2">
      <c r="A13" s="213">
        <v>4</v>
      </c>
      <c r="B13" s="219" t="s">
        <v>119</v>
      </c>
      <c r="C13" s="264" t="s">
        <v>120</v>
      </c>
      <c r="D13" s="221" t="s">
        <v>121</v>
      </c>
      <c r="E13" s="228">
        <v>351.55</v>
      </c>
      <c r="F13" s="231"/>
      <c r="G13" s="232">
        <f>ROUND(E13*F13,2)</f>
        <v>0</v>
      </c>
      <c r="H13" s="231"/>
      <c r="I13" s="232">
        <f>ROUND(E13*H13,2)</f>
        <v>0</v>
      </c>
      <c r="J13" s="231"/>
      <c r="K13" s="232">
        <f>ROUND(E13*J13,2)</f>
        <v>0</v>
      </c>
      <c r="L13" s="232">
        <v>21</v>
      </c>
      <c r="M13" s="232">
        <f>G13*(1+L13/100)</f>
        <v>0</v>
      </c>
      <c r="N13" s="222">
        <v>3.0000000000000001E-5</v>
      </c>
      <c r="O13" s="222">
        <f>ROUND(E13*N13,5)</f>
        <v>1.055E-2</v>
      </c>
      <c r="P13" s="222">
        <v>0</v>
      </c>
      <c r="Q13" s="222">
        <f>ROUND(E13*P13,5)</f>
        <v>0</v>
      </c>
      <c r="R13" s="222"/>
      <c r="S13" s="222"/>
      <c r="T13" s="223">
        <v>0.33367000000000002</v>
      </c>
      <c r="U13" s="222">
        <f>ROUND(E13*T13,2)</f>
        <v>117.3</v>
      </c>
      <c r="V13" s="212"/>
      <c r="W13" s="212"/>
      <c r="X13" s="212"/>
      <c r="Y13" s="212"/>
      <c r="Z13" s="212"/>
      <c r="AA13" s="212"/>
      <c r="AB13" s="212"/>
      <c r="AC13" s="212"/>
      <c r="AD13" s="212"/>
      <c r="AE13" s="212" t="s">
        <v>109</v>
      </c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</row>
    <row r="14" spans="1:60" outlineLevel="1" x14ac:dyDescent="0.2">
      <c r="A14" s="213"/>
      <c r="B14" s="219"/>
      <c r="C14" s="265" t="s">
        <v>122</v>
      </c>
      <c r="D14" s="224"/>
      <c r="E14" s="229">
        <v>351.55</v>
      </c>
      <c r="F14" s="232"/>
      <c r="G14" s="232"/>
      <c r="H14" s="232"/>
      <c r="I14" s="232"/>
      <c r="J14" s="232"/>
      <c r="K14" s="232"/>
      <c r="L14" s="232"/>
      <c r="M14" s="232"/>
      <c r="N14" s="222"/>
      <c r="O14" s="222"/>
      <c r="P14" s="222"/>
      <c r="Q14" s="222"/>
      <c r="R14" s="222"/>
      <c r="S14" s="222"/>
      <c r="T14" s="223"/>
      <c r="U14" s="222"/>
      <c r="V14" s="212"/>
      <c r="W14" s="212"/>
      <c r="X14" s="212"/>
      <c r="Y14" s="212"/>
      <c r="Z14" s="212"/>
      <c r="AA14" s="212"/>
      <c r="AB14" s="212"/>
      <c r="AC14" s="212"/>
      <c r="AD14" s="212"/>
      <c r="AE14" s="212" t="s">
        <v>118</v>
      </c>
      <c r="AF14" s="212">
        <v>0</v>
      </c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</row>
    <row r="15" spans="1:60" outlineLevel="1" x14ac:dyDescent="0.2">
      <c r="A15" s="213">
        <v>5</v>
      </c>
      <c r="B15" s="219" t="s">
        <v>123</v>
      </c>
      <c r="C15" s="264" t="s">
        <v>124</v>
      </c>
      <c r="D15" s="221" t="s">
        <v>121</v>
      </c>
      <c r="E15" s="228">
        <v>866.27</v>
      </c>
      <c r="F15" s="231"/>
      <c r="G15" s="232">
        <f>ROUND(E15*F15,2)</f>
        <v>0</v>
      </c>
      <c r="H15" s="231"/>
      <c r="I15" s="232">
        <f>ROUND(E15*H15,2)</f>
        <v>0</v>
      </c>
      <c r="J15" s="231"/>
      <c r="K15" s="232">
        <f>ROUND(E15*J15,2)</f>
        <v>0</v>
      </c>
      <c r="L15" s="232">
        <v>21</v>
      </c>
      <c r="M15" s="232">
        <f>G15*(1+L15/100)</f>
        <v>0</v>
      </c>
      <c r="N15" s="222">
        <v>0</v>
      </c>
      <c r="O15" s="222">
        <f>ROUND(E15*N15,5)</f>
        <v>0</v>
      </c>
      <c r="P15" s="222">
        <v>0.35499999999999998</v>
      </c>
      <c r="Q15" s="222">
        <f>ROUND(E15*P15,5)</f>
        <v>307.52584999999999</v>
      </c>
      <c r="R15" s="222"/>
      <c r="S15" s="222"/>
      <c r="T15" s="223">
        <v>6.2E-2</v>
      </c>
      <c r="U15" s="222">
        <f>ROUND(E15*T15,2)</f>
        <v>53.71</v>
      </c>
      <c r="V15" s="212"/>
      <c r="W15" s="212"/>
      <c r="X15" s="212"/>
      <c r="Y15" s="212"/>
      <c r="Z15" s="212"/>
      <c r="AA15" s="212"/>
      <c r="AB15" s="212"/>
      <c r="AC15" s="212"/>
      <c r="AD15" s="212"/>
      <c r="AE15" s="212" t="s">
        <v>113</v>
      </c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</row>
    <row r="16" spans="1:60" outlineLevel="1" x14ac:dyDescent="0.2">
      <c r="A16" s="213"/>
      <c r="B16" s="219"/>
      <c r="C16" s="265" t="s">
        <v>125</v>
      </c>
      <c r="D16" s="224"/>
      <c r="E16" s="229">
        <v>866.27</v>
      </c>
      <c r="F16" s="232"/>
      <c r="G16" s="232"/>
      <c r="H16" s="232"/>
      <c r="I16" s="232"/>
      <c r="J16" s="232"/>
      <c r="K16" s="232"/>
      <c r="L16" s="232"/>
      <c r="M16" s="232"/>
      <c r="N16" s="222"/>
      <c r="O16" s="222"/>
      <c r="P16" s="222"/>
      <c r="Q16" s="222"/>
      <c r="R16" s="222"/>
      <c r="S16" s="222"/>
      <c r="T16" s="223"/>
      <c r="U16" s="222"/>
      <c r="V16" s="212"/>
      <c r="W16" s="212"/>
      <c r="X16" s="212"/>
      <c r="Y16" s="212"/>
      <c r="Z16" s="212"/>
      <c r="AA16" s="212"/>
      <c r="AB16" s="212"/>
      <c r="AC16" s="212"/>
      <c r="AD16" s="212"/>
      <c r="AE16" s="212" t="s">
        <v>118</v>
      </c>
      <c r="AF16" s="212">
        <v>0</v>
      </c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</row>
    <row r="17" spans="1:60" outlineLevel="1" x14ac:dyDescent="0.2">
      <c r="A17" s="213">
        <v>6</v>
      </c>
      <c r="B17" s="219" t="s">
        <v>126</v>
      </c>
      <c r="C17" s="264" t="s">
        <v>127</v>
      </c>
      <c r="D17" s="221" t="s">
        <v>116</v>
      </c>
      <c r="E17" s="228">
        <v>602.31529999999998</v>
      </c>
      <c r="F17" s="231"/>
      <c r="G17" s="232">
        <f>ROUND(E17*F17,2)</f>
        <v>0</v>
      </c>
      <c r="H17" s="231"/>
      <c r="I17" s="232">
        <f>ROUND(E17*H17,2)</f>
        <v>0</v>
      </c>
      <c r="J17" s="231"/>
      <c r="K17" s="232">
        <f>ROUND(E17*J17,2)</f>
        <v>0</v>
      </c>
      <c r="L17" s="232">
        <v>21</v>
      </c>
      <c r="M17" s="232">
        <f>G17*(1+L17/100)</f>
        <v>0</v>
      </c>
      <c r="N17" s="222">
        <v>0</v>
      </c>
      <c r="O17" s="222">
        <f>ROUND(E17*N17,5)</f>
        <v>0</v>
      </c>
      <c r="P17" s="222">
        <v>0</v>
      </c>
      <c r="Q17" s="222">
        <f>ROUND(E17*P17,5)</f>
        <v>0</v>
      </c>
      <c r="R17" s="222"/>
      <c r="S17" s="222"/>
      <c r="T17" s="223">
        <v>0.626</v>
      </c>
      <c r="U17" s="222">
        <f>ROUND(E17*T17,2)</f>
        <v>377.05</v>
      </c>
      <c r="V17" s="212"/>
      <c r="W17" s="212"/>
      <c r="X17" s="212"/>
      <c r="Y17" s="212"/>
      <c r="Z17" s="212"/>
      <c r="AA17" s="212"/>
      <c r="AB17" s="212"/>
      <c r="AC17" s="212"/>
      <c r="AD17" s="212"/>
      <c r="AE17" s="212" t="s">
        <v>113</v>
      </c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</row>
    <row r="18" spans="1:60" outlineLevel="1" x14ac:dyDescent="0.2">
      <c r="A18" s="213"/>
      <c r="B18" s="219"/>
      <c r="C18" s="265" t="s">
        <v>128</v>
      </c>
      <c r="D18" s="224"/>
      <c r="E18" s="229">
        <v>100.36799999999999</v>
      </c>
      <c r="F18" s="232"/>
      <c r="G18" s="232"/>
      <c r="H18" s="232"/>
      <c r="I18" s="232"/>
      <c r="J18" s="232"/>
      <c r="K18" s="232"/>
      <c r="L18" s="232"/>
      <c r="M18" s="232"/>
      <c r="N18" s="222"/>
      <c r="O18" s="222"/>
      <c r="P18" s="222"/>
      <c r="Q18" s="222"/>
      <c r="R18" s="222"/>
      <c r="S18" s="222"/>
      <c r="T18" s="223"/>
      <c r="U18" s="222"/>
      <c r="V18" s="212"/>
      <c r="W18" s="212"/>
      <c r="X18" s="212"/>
      <c r="Y18" s="212"/>
      <c r="Z18" s="212"/>
      <c r="AA18" s="212"/>
      <c r="AB18" s="212"/>
      <c r="AC18" s="212"/>
      <c r="AD18" s="212"/>
      <c r="AE18" s="212" t="s">
        <v>118</v>
      </c>
      <c r="AF18" s="212">
        <v>0</v>
      </c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</row>
    <row r="19" spans="1:60" outlineLevel="1" x14ac:dyDescent="0.2">
      <c r="A19" s="213"/>
      <c r="B19" s="219"/>
      <c r="C19" s="265" t="s">
        <v>129</v>
      </c>
      <c r="D19" s="224"/>
      <c r="E19" s="229">
        <v>134.81100000000001</v>
      </c>
      <c r="F19" s="232"/>
      <c r="G19" s="232"/>
      <c r="H19" s="232"/>
      <c r="I19" s="232"/>
      <c r="J19" s="232"/>
      <c r="K19" s="232"/>
      <c r="L19" s="232"/>
      <c r="M19" s="232"/>
      <c r="N19" s="222"/>
      <c r="O19" s="222"/>
      <c r="P19" s="222"/>
      <c r="Q19" s="222"/>
      <c r="R19" s="222"/>
      <c r="S19" s="222"/>
      <c r="T19" s="223"/>
      <c r="U19" s="222"/>
      <c r="V19" s="212"/>
      <c r="W19" s="212"/>
      <c r="X19" s="212"/>
      <c r="Y19" s="212"/>
      <c r="Z19" s="212"/>
      <c r="AA19" s="212"/>
      <c r="AB19" s="212"/>
      <c r="AC19" s="212"/>
      <c r="AD19" s="212"/>
      <c r="AE19" s="212" t="s">
        <v>118</v>
      </c>
      <c r="AF19" s="212">
        <v>0</v>
      </c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</row>
    <row r="20" spans="1:60" outlineLevel="1" x14ac:dyDescent="0.2">
      <c r="A20" s="213"/>
      <c r="B20" s="219"/>
      <c r="C20" s="265" t="s">
        <v>130</v>
      </c>
      <c r="D20" s="224"/>
      <c r="E20" s="229">
        <v>22.8996</v>
      </c>
      <c r="F20" s="232"/>
      <c r="G20" s="232"/>
      <c r="H20" s="232"/>
      <c r="I20" s="232"/>
      <c r="J20" s="232"/>
      <c r="K20" s="232"/>
      <c r="L20" s="232"/>
      <c r="M20" s="232"/>
      <c r="N20" s="222"/>
      <c r="O20" s="222"/>
      <c r="P20" s="222"/>
      <c r="Q20" s="222"/>
      <c r="R20" s="222"/>
      <c r="S20" s="222"/>
      <c r="T20" s="223"/>
      <c r="U20" s="222"/>
      <c r="V20" s="212"/>
      <c r="W20" s="212"/>
      <c r="X20" s="212"/>
      <c r="Y20" s="212"/>
      <c r="Z20" s="212"/>
      <c r="AA20" s="212"/>
      <c r="AB20" s="212"/>
      <c r="AC20" s="212"/>
      <c r="AD20" s="212"/>
      <c r="AE20" s="212" t="s">
        <v>118</v>
      </c>
      <c r="AF20" s="212">
        <v>0</v>
      </c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</row>
    <row r="21" spans="1:60" outlineLevel="1" x14ac:dyDescent="0.2">
      <c r="A21" s="213"/>
      <c r="B21" s="219"/>
      <c r="C21" s="265" t="s">
        <v>131</v>
      </c>
      <c r="D21" s="224"/>
      <c r="E21" s="229">
        <v>194.70660000000001</v>
      </c>
      <c r="F21" s="232"/>
      <c r="G21" s="232"/>
      <c r="H21" s="232"/>
      <c r="I21" s="232"/>
      <c r="J21" s="232"/>
      <c r="K21" s="232"/>
      <c r="L21" s="232"/>
      <c r="M21" s="232"/>
      <c r="N21" s="222"/>
      <c r="O21" s="222"/>
      <c r="P21" s="222"/>
      <c r="Q21" s="222"/>
      <c r="R21" s="222"/>
      <c r="S21" s="222"/>
      <c r="T21" s="223"/>
      <c r="U21" s="222"/>
      <c r="V21" s="212"/>
      <c r="W21" s="212"/>
      <c r="X21" s="212"/>
      <c r="Y21" s="212"/>
      <c r="Z21" s="212"/>
      <c r="AA21" s="212"/>
      <c r="AB21" s="212"/>
      <c r="AC21" s="212"/>
      <c r="AD21" s="212"/>
      <c r="AE21" s="212" t="s">
        <v>118</v>
      </c>
      <c r="AF21" s="212">
        <v>0</v>
      </c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</row>
    <row r="22" spans="1:60" outlineLevel="1" x14ac:dyDescent="0.2">
      <c r="A22" s="213"/>
      <c r="B22" s="219"/>
      <c r="C22" s="265" t="s">
        <v>132</v>
      </c>
      <c r="D22" s="224"/>
      <c r="E22" s="229">
        <v>50.448799999999999</v>
      </c>
      <c r="F22" s="232"/>
      <c r="G22" s="232"/>
      <c r="H22" s="232"/>
      <c r="I22" s="232"/>
      <c r="J22" s="232"/>
      <c r="K22" s="232"/>
      <c r="L22" s="232"/>
      <c r="M22" s="232"/>
      <c r="N22" s="222"/>
      <c r="O22" s="222"/>
      <c r="P22" s="222"/>
      <c r="Q22" s="222"/>
      <c r="R22" s="222"/>
      <c r="S22" s="222"/>
      <c r="T22" s="223"/>
      <c r="U22" s="222"/>
      <c r="V22" s="212"/>
      <c r="W22" s="212"/>
      <c r="X22" s="212"/>
      <c r="Y22" s="212"/>
      <c r="Z22" s="212"/>
      <c r="AA22" s="212"/>
      <c r="AB22" s="212"/>
      <c r="AC22" s="212"/>
      <c r="AD22" s="212"/>
      <c r="AE22" s="212" t="s">
        <v>118</v>
      </c>
      <c r="AF22" s="212">
        <v>0</v>
      </c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</row>
    <row r="23" spans="1:60" outlineLevel="1" x14ac:dyDescent="0.2">
      <c r="A23" s="213"/>
      <c r="B23" s="219"/>
      <c r="C23" s="265" t="s">
        <v>133</v>
      </c>
      <c r="D23" s="224"/>
      <c r="E23" s="229">
        <v>21.7728</v>
      </c>
      <c r="F23" s="232"/>
      <c r="G23" s="232"/>
      <c r="H23" s="232"/>
      <c r="I23" s="232"/>
      <c r="J23" s="232"/>
      <c r="K23" s="232"/>
      <c r="L23" s="232"/>
      <c r="M23" s="232"/>
      <c r="N23" s="222"/>
      <c r="O23" s="222"/>
      <c r="P23" s="222"/>
      <c r="Q23" s="222"/>
      <c r="R23" s="222"/>
      <c r="S23" s="222"/>
      <c r="T23" s="223"/>
      <c r="U23" s="222"/>
      <c r="V23" s="212"/>
      <c r="W23" s="212"/>
      <c r="X23" s="212"/>
      <c r="Y23" s="212"/>
      <c r="Z23" s="212"/>
      <c r="AA23" s="212"/>
      <c r="AB23" s="212"/>
      <c r="AC23" s="212"/>
      <c r="AD23" s="212"/>
      <c r="AE23" s="212" t="s">
        <v>118</v>
      </c>
      <c r="AF23" s="212">
        <v>0</v>
      </c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</row>
    <row r="24" spans="1:60" outlineLevel="1" x14ac:dyDescent="0.2">
      <c r="A24" s="213"/>
      <c r="B24" s="219"/>
      <c r="C24" s="265" t="s">
        <v>134</v>
      </c>
      <c r="D24" s="224"/>
      <c r="E24" s="229">
        <v>31.108000000000001</v>
      </c>
      <c r="F24" s="232"/>
      <c r="G24" s="232"/>
      <c r="H24" s="232"/>
      <c r="I24" s="232"/>
      <c r="J24" s="232"/>
      <c r="K24" s="232"/>
      <c r="L24" s="232"/>
      <c r="M24" s="232"/>
      <c r="N24" s="222"/>
      <c r="O24" s="222"/>
      <c r="P24" s="222"/>
      <c r="Q24" s="222"/>
      <c r="R24" s="222"/>
      <c r="S24" s="222"/>
      <c r="T24" s="223"/>
      <c r="U24" s="222"/>
      <c r="V24" s="212"/>
      <c r="W24" s="212"/>
      <c r="X24" s="212"/>
      <c r="Y24" s="212"/>
      <c r="Z24" s="212"/>
      <c r="AA24" s="212"/>
      <c r="AB24" s="212"/>
      <c r="AC24" s="212"/>
      <c r="AD24" s="212"/>
      <c r="AE24" s="212" t="s">
        <v>118</v>
      </c>
      <c r="AF24" s="212">
        <v>0</v>
      </c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</row>
    <row r="25" spans="1:60" outlineLevel="1" x14ac:dyDescent="0.2">
      <c r="A25" s="213"/>
      <c r="B25" s="219"/>
      <c r="C25" s="265" t="s">
        <v>135</v>
      </c>
      <c r="D25" s="224"/>
      <c r="E25" s="229">
        <v>36.863999999999997</v>
      </c>
      <c r="F25" s="232"/>
      <c r="G25" s="232"/>
      <c r="H25" s="232"/>
      <c r="I25" s="232"/>
      <c r="J25" s="232"/>
      <c r="K25" s="232"/>
      <c r="L25" s="232"/>
      <c r="M25" s="232"/>
      <c r="N25" s="222"/>
      <c r="O25" s="222"/>
      <c r="P25" s="222"/>
      <c r="Q25" s="222"/>
      <c r="R25" s="222"/>
      <c r="S25" s="222"/>
      <c r="T25" s="223"/>
      <c r="U25" s="222"/>
      <c r="V25" s="212"/>
      <c r="W25" s="212"/>
      <c r="X25" s="212"/>
      <c r="Y25" s="212"/>
      <c r="Z25" s="212"/>
      <c r="AA25" s="212"/>
      <c r="AB25" s="212"/>
      <c r="AC25" s="212"/>
      <c r="AD25" s="212"/>
      <c r="AE25" s="212" t="s">
        <v>118</v>
      </c>
      <c r="AF25" s="212">
        <v>0</v>
      </c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</row>
    <row r="26" spans="1:60" outlineLevel="1" x14ac:dyDescent="0.2">
      <c r="A26" s="213"/>
      <c r="B26" s="219"/>
      <c r="C26" s="265" t="s">
        <v>136</v>
      </c>
      <c r="D26" s="224"/>
      <c r="E26" s="229">
        <v>1.1040000000000001</v>
      </c>
      <c r="F26" s="232"/>
      <c r="G26" s="232"/>
      <c r="H26" s="232"/>
      <c r="I26" s="232"/>
      <c r="J26" s="232"/>
      <c r="K26" s="232"/>
      <c r="L26" s="232"/>
      <c r="M26" s="232"/>
      <c r="N26" s="222"/>
      <c r="O26" s="222"/>
      <c r="P26" s="222"/>
      <c r="Q26" s="222"/>
      <c r="R26" s="222"/>
      <c r="S26" s="222"/>
      <c r="T26" s="223"/>
      <c r="U26" s="222"/>
      <c r="V26" s="212"/>
      <c r="W26" s="212"/>
      <c r="X26" s="212"/>
      <c r="Y26" s="212"/>
      <c r="Z26" s="212"/>
      <c r="AA26" s="212"/>
      <c r="AB26" s="212"/>
      <c r="AC26" s="212"/>
      <c r="AD26" s="212"/>
      <c r="AE26" s="212" t="s">
        <v>118</v>
      </c>
      <c r="AF26" s="212">
        <v>0</v>
      </c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</row>
    <row r="27" spans="1:60" outlineLevel="1" x14ac:dyDescent="0.2">
      <c r="A27" s="213"/>
      <c r="B27" s="219"/>
      <c r="C27" s="265" t="s">
        <v>137</v>
      </c>
      <c r="D27" s="224"/>
      <c r="E27" s="229">
        <v>1.1100000000000001</v>
      </c>
      <c r="F27" s="232"/>
      <c r="G27" s="232"/>
      <c r="H27" s="232"/>
      <c r="I27" s="232"/>
      <c r="J27" s="232"/>
      <c r="K27" s="232"/>
      <c r="L27" s="232"/>
      <c r="M27" s="232"/>
      <c r="N27" s="222"/>
      <c r="O27" s="222"/>
      <c r="P27" s="222"/>
      <c r="Q27" s="222"/>
      <c r="R27" s="222"/>
      <c r="S27" s="222"/>
      <c r="T27" s="223"/>
      <c r="U27" s="222"/>
      <c r="V27" s="212"/>
      <c r="W27" s="212"/>
      <c r="X27" s="212"/>
      <c r="Y27" s="212"/>
      <c r="Z27" s="212"/>
      <c r="AA27" s="212"/>
      <c r="AB27" s="212"/>
      <c r="AC27" s="212"/>
      <c r="AD27" s="212"/>
      <c r="AE27" s="212" t="s">
        <v>118</v>
      </c>
      <c r="AF27" s="212">
        <v>0</v>
      </c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</row>
    <row r="28" spans="1:60" outlineLevel="1" x14ac:dyDescent="0.2">
      <c r="A28" s="213"/>
      <c r="B28" s="219"/>
      <c r="C28" s="265" t="s">
        <v>138</v>
      </c>
      <c r="D28" s="224"/>
      <c r="E28" s="229">
        <v>7.1224999999999996</v>
      </c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  <c r="S28" s="222"/>
      <c r="T28" s="223"/>
      <c r="U28" s="222"/>
      <c r="V28" s="212"/>
      <c r="W28" s="212"/>
      <c r="X28" s="212"/>
      <c r="Y28" s="212"/>
      <c r="Z28" s="212"/>
      <c r="AA28" s="212"/>
      <c r="AB28" s="212"/>
      <c r="AC28" s="212"/>
      <c r="AD28" s="212"/>
      <c r="AE28" s="212" t="s">
        <v>118</v>
      </c>
      <c r="AF28" s="212">
        <v>0</v>
      </c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</row>
    <row r="29" spans="1:60" outlineLevel="1" x14ac:dyDescent="0.2">
      <c r="A29" s="213">
        <v>7</v>
      </c>
      <c r="B29" s="219" t="s">
        <v>139</v>
      </c>
      <c r="C29" s="264" t="s">
        <v>140</v>
      </c>
      <c r="D29" s="221" t="s">
        <v>116</v>
      </c>
      <c r="E29" s="228">
        <v>602.31529999999998</v>
      </c>
      <c r="F29" s="231"/>
      <c r="G29" s="232">
        <f>ROUND(E29*F29,2)</f>
        <v>0</v>
      </c>
      <c r="H29" s="231"/>
      <c r="I29" s="232">
        <f>ROUND(E29*H29,2)</f>
        <v>0</v>
      </c>
      <c r="J29" s="231"/>
      <c r="K29" s="232">
        <f>ROUND(E29*J29,2)</f>
        <v>0</v>
      </c>
      <c r="L29" s="232">
        <v>21</v>
      </c>
      <c r="M29" s="232">
        <f>G29*(1+L29/100)</f>
        <v>0</v>
      </c>
      <c r="N29" s="222">
        <v>0</v>
      </c>
      <c r="O29" s="222">
        <f>ROUND(E29*N29,5)</f>
        <v>0</v>
      </c>
      <c r="P29" s="222">
        <v>0</v>
      </c>
      <c r="Q29" s="222">
        <f>ROUND(E29*P29,5)</f>
        <v>0</v>
      </c>
      <c r="R29" s="222"/>
      <c r="S29" s="222"/>
      <c r="T29" s="223">
        <v>8.1000000000000003E-2</v>
      </c>
      <c r="U29" s="222">
        <f>ROUND(E29*T29,2)</f>
        <v>48.79</v>
      </c>
      <c r="V29" s="212"/>
      <c r="W29" s="212"/>
      <c r="X29" s="212"/>
      <c r="Y29" s="212"/>
      <c r="Z29" s="212"/>
      <c r="AA29" s="212"/>
      <c r="AB29" s="212"/>
      <c r="AC29" s="212"/>
      <c r="AD29" s="212"/>
      <c r="AE29" s="212" t="s">
        <v>113</v>
      </c>
      <c r="AF29" s="212"/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</row>
    <row r="30" spans="1:60" outlineLevel="1" x14ac:dyDescent="0.2">
      <c r="A30" s="213"/>
      <c r="B30" s="219"/>
      <c r="C30" s="265" t="s">
        <v>128</v>
      </c>
      <c r="D30" s="224"/>
      <c r="E30" s="229">
        <v>100.36799999999999</v>
      </c>
      <c r="F30" s="232"/>
      <c r="G30" s="232"/>
      <c r="H30" s="232"/>
      <c r="I30" s="232"/>
      <c r="J30" s="232"/>
      <c r="K30" s="232"/>
      <c r="L30" s="232"/>
      <c r="M30" s="232"/>
      <c r="N30" s="222"/>
      <c r="O30" s="222"/>
      <c r="P30" s="222"/>
      <c r="Q30" s="222"/>
      <c r="R30" s="222"/>
      <c r="S30" s="222"/>
      <c r="T30" s="223"/>
      <c r="U30" s="222"/>
      <c r="V30" s="212"/>
      <c r="W30" s="212"/>
      <c r="X30" s="212"/>
      <c r="Y30" s="212"/>
      <c r="Z30" s="212"/>
      <c r="AA30" s="212"/>
      <c r="AB30" s="212"/>
      <c r="AC30" s="212"/>
      <c r="AD30" s="212"/>
      <c r="AE30" s="212" t="s">
        <v>118</v>
      </c>
      <c r="AF30" s="212">
        <v>0</v>
      </c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</row>
    <row r="31" spans="1:60" outlineLevel="1" x14ac:dyDescent="0.2">
      <c r="A31" s="213"/>
      <c r="B31" s="219"/>
      <c r="C31" s="265" t="s">
        <v>129</v>
      </c>
      <c r="D31" s="224"/>
      <c r="E31" s="229">
        <v>134.81100000000001</v>
      </c>
      <c r="F31" s="232"/>
      <c r="G31" s="232"/>
      <c r="H31" s="232"/>
      <c r="I31" s="232"/>
      <c r="J31" s="232"/>
      <c r="K31" s="232"/>
      <c r="L31" s="232"/>
      <c r="M31" s="232"/>
      <c r="N31" s="222"/>
      <c r="O31" s="222"/>
      <c r="P31" s="222"/>
      <c r="Q31" s="222"/>
      <c r="R31" s="222"/>
      <c r="S31" s="222"/>
      <c r="T31" s="223"/>
      <c r="U31" s="222"/>
      <c r="V31" s="212"/>
      <c r="W31" s="212"/>
      <c r="X31" s="212"/>
      <c r="Y31" s="212"/>
      <c r="Z31" s="212"/>
      <c r="AA31" s="212"/>
      <c r="AB31" s="212"/>
      <c r="AC31" s="212"/>
      <c r="AD31" s="212"/>
      <c r="AE31" s="212" t="s">
        <v>118</v>
      </c>
      <c r="AF31" s="212">
        <v>0</v>
      </c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</row>
    <row r="32" spans="1:60" outlineLevel="1" x14ac:dyDescent="0.2">
      <c r="A32" s="213"/>
      <c r="B32" s="219"/>
      <c r="C32" s="265" t="s">
        <v>130</v>
      </c>
      <c r="D32" s="224"/>
      <c r="E32" s="229">
        <v>22.8996</v>
      </c>
      <c r="F32" s="232"/>
      <c r="G32" s="232"/>
      <c r="H32" s="232"/>
      <c r="I32" s="232"/>
      <c r="J32" s="232"/>
      <c r="K32" s="232"/>
      <c r="L32" s="232"/>
      <c r="M32" s="232"/>
      <c r="N32" s="222"/>
      <c r="O32" s="222"/>
      <c r="P32" s="222"/>
      <c r="Q32" s="222"/>
      <c r="R32" s="222"/>
      <c r="S32" s="222"/>
      <c r="T32" s="223"/>
      <c r="U32" s="222"/>
      <c r="V32" s="212"/>
      <c r="W32" s="212"/>
      <c r="X32" s="212"/>
      <c r="Y32" s="212"/>
      <c r="Z32" s="212"/>
      <c r="AA32" s="212"/>
      <c r="AB32" s="212"/>
      <c r="AC32" s="212"/>
      <c r="AD32" s="212"/>
      <c r="AE32" s="212" t="s">
        <v>118</v>
      </c>
      <c r="AF32" s="212">
        <v>0</v>
      </c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</row>
    <row r="33" spans="1:60" outlineLevel="1" x14ac:dyDescent="0.2">
      <c r="A33" s="213"/>
      <c r="B33" s="219"/>
      <c r="C33" s="265" t="s">
        <v>131</v>
      </c>
      <c r="D33" s="224"/>
      <c r="E33" s="229">
        <v>194.70660000000001</v>
      </c>
      <c r="F33" s="232"/>
      <c r="G33" s="232"/>
      <c r="H33" s="232"/>
      <c r="I33" s="232"/>
      <c r="J33" s="232"/>
      <c r="K33" s="232"/>
      <c r="L33" s="232"/>
      <c r="M33" s="232"/>
      <c r="N33" s="222"/>
      <c r="O33" s="222"/>
      <c r="P33" s="222"/>
      <c r="Q33" s="222"/>
      <c r="R33" s="222"/>
      <c r="S33" s="222"/>
      <c r="T33" s="223"/>
      <c r="U33" s="222"/>
      <c r="V33" s="212"/>
      <c r="W33" s="212"/>
      <c r="X33" s="212"/>
      <c r="Y33" s="212"/>
      <c r="Z33" s="212"/>
      <c r="AA33" s="212"/>
      <c r="AB33" s="212"/>
      <c r="AC33" s="212"/>
      <c r="AD33" s="212"/>
      <c r="AE33" s="212" t="s">
        <v>118</v>
      </c>
      <c r="AF33" s="212">
        <v>0</v>
      </c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</row>
    <row r="34" spans="1:60" outlineLevel="1" x14ac:dyDescent="0.2">
      <c r="A34" s="213"/>
      <c r="B34" s="219"/>
      <c r="C34" s="265" t="s">
        <v>132</v>
      </c>
      <c r="D34" s="224"/>
      <c r="E34" s="229">
        <v>50.448799999999999</v>
      </c>
      <c r="F34" s="232"/>
      <c r="G34" s="232"/>
      <c r="H34" s="232"/>
      <c r="I34" s="232"/>
      <c r="J34" s="232"/>
      <c r="K34" s="232"/>
      <c r="L34" s="232"/>
      <c r="M34" s="232"/>
      <c r="N34" s="222"/>
      <c r="O34" s="222"/>
      <c r="P34" s="222"/>
      <c r="Q34" s="222"/>
      <c r="R34" s="222"/>
      <c r="S34" s="222"/>
      <c r="T34" s="223"/>
      <c r="U34" s="222"/>
      <c r="V34" s="212"/>
      <c r="W34" s="212"/>
      <c r="X34" s="212"/>
      <c r="Y34" s="212"/>
      <c r="Z34" s="212"/>
      <c r="AA34" s="212"/>
      <c r="AB34" s="212"/>
      <c r="AC34" s="212"/>
      <c r="AD34" s="212"/>
      <c r="AE34" s="212" t="s">
        <v>118</v>
      </c>
      <c r="AF34" s="212">
        <v>0</v>
      </c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</row>
    <row r="35" spans="1:60" outlineLevel="1" x14ac:dyDescent="0.2">
      <c r="A35" s="213"/>
      <c r="B35" s="219"/>
      <c r="C35" s="265" t="s">
        <v>133</v>
      </c>
      <c r="D35" s="224"/>
      <c r="E35" s="229">
        <v>21.7728</v>
      </c>
      <c r="F35" s="232"/>
      <c r="G35" s="232"/>
      <c r="H35" s="232"/>
      <c r="I35" s="232"/>
      <c r="J35" s="232"/>
      <c r="K35" s="232"/>
      <c r="L35" s="232"/>
      <c r="M35" s="232"/>
      <c r="N35" s="222"/>
      <c r="O35" s="222"/>
      <c r="P35" s="222"/>
      <c r="Q35" s="222"/>
      <c r="R35" s="222"/>
      <c r="S35" s="222"/>
      <c r="T35" s="223"/>
      <c r="U35" s="222"/>
      <c r="V35" s="212"/>
      <c r="W35" s="212"/>
      <c r="X35" s="212"/>
      <c r="Y35" s="212"/>
      <c r="Z35" s="212"/>
      <c r="AA35" s="212"/>
      <c r="AB35" s="212"/>
      <c r="AC35" s="212"/>
      <c r="AD35" s="212"/>
      <c r="AE35" s="212" t="s">
        <v>118</v>
      </c>
      <c r="AF35" s="212">
        <v>0</v>
      </c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</row>
    <row r="36" spans="1:60" outlineLevel="1" x14ac:dyDescent="0.2">
      <c r="A36" s="213"/>
      <c r="B36" s="219"/>
      <c r="C36" s="265" t="s">
        <v>134</v>
      </c>
      <c r="D36" s="224"/>
      <c r="E36" s="229">
        <v>31.108000000000001</v>
      </c>
      <c r="F36" s="232"/>
      <c r="G36" s="232"/>
      <c r="H36" s="232"/>
      <c r="I36" s="232"/>
      <c r="J36" s="232"/>
      <c r="K36" s="232"/>
      <c r="L36" s="232"/>
      <c r="M36" s="232"/>
      <c r="N36" s="222"/>
      <c r="O36" s="222"/>
      <c r="P36" s="222"/>
      <c r="Q36" s="222"/>
      <c r="R36" s="222"/>
      <c r="S36" s="222"/>
      <c r="T36" s="223"/>
      <c r="U36" s="222"/>
      <c r="V36" s="212"/>
      <c r="W36" s="212"/>
      <c r="X36" s="212"/>
      <c r="Y36" s="212"/>
      <c r="Z36" s="212"/>
      <c r="AA36" s="212"/>
      <c r="AB36" s="212"/>
      <c r="AC36" s="212"/>
      <c r="AD36" s="212"/>
      <c r="AE36" s="212" t="s">
        <v>118</v>
      </c>
      <c r="AF36" s="212">
        <v>0</v>
      </c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</row>
    <row r="37" spans="1:60" outlineLevel="1" x14ac:dyDescent="0.2">
      <c r="A37" s="213"/>
      <c r="B37" s="219"/>
      <c r="C37" s="265" t="s">
        <v>135</v>
      </c>
      <c r="D37" s="224"/>
      <c r="E37" s="229">
        <v>36.863999999999997</v>
      </c>
      <c r="F37" s="232"/>
      <c r="G37" s="232"/>
      <c r="H37" s="232"/>
      <c r="I37" s="232"/>
      <c r="J37" s="232"/>
      <c r="K37" s="232"/>
      <c r="L37" s="232"/>
      <c r="M37" s="232"/>
      <c r="N37" s="222"/>
      <c r="O37" s="222"/>
      <c r="P37" s="222"/>
      <c r="Q37" s="222"/>
      <c r="R37" s="222"/>
      <c r="S37" s="222"/>
      <c r="T37" s="223"/>
      <c r="U37" s="222"/>
      <c r="V37" s="212"/>
      <c r="W37" s="212"/>
      <c r="X37" s="212"/>
      <c r="Y37" s="212"/>
      <c r="Z37" s="212"/>
      <c r="AA37" s="212"/>
      <c r="AB37" s="212"/>
      <c r="AC37" s="212"/>
      <c r="AD37" s="212"/>
      <c r="AE37" s="212" t="s">
        <v>118</v>
      </c>
      <c r="AF37" s="212">
        <v>0</v>
      </c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</row>
    <row r="38" spans="1:60" outlineLevel="1" x14ac:dyDescent="0.2">
      <c r="A38" s="213"/>
      <c r="B38" s="219"/>
      <c r="C38" s="265" t="s">
        <v>136</v>
      </c>
      <c r="D38" s="224"/>
      <c r="E38" s="229">
        <v>1.1040000000000001</v>
      </c>
      <c r="F38" s="232"/>
      <c r="G38" s="232"/>
      <c r="H38" s="232"/>
      <c r="I38" s="232"/>
      <c r="J38" s="232"/>
      <c r="K38" s="232"/>
      <c r="L38" s="232"/>
      <c r="M38" s="232"/>
      <c r="N38" s="222"/>
      <c r="O38" s="222"/>
      <c r="P38" s="222"/>
      <c r="Q38" s="222"/>
      <c r="R38" s="222"/>
      <c r="S38" s="222"/>
      <c r="T38" s="223"/>
      <c r="U38" s="222"/>
      <c r="V38" s="212"/>
      <c r="W38" s="212"/>
      <c r="X38" s="212"/>
      <c r="Y38" s="212"/>
      <c r="Z38" s="212"/>
      <c r="AA38" s="212"/>
      <c r="AB38" s="212"/>
      <c r="AC38" s="212"/>
      <c r="AD38" s="212"/>
      <c r="AE38" s="212" t="s">
        <v>118</v>
      </c>
      <c r="AF38" s="212">
        <v>0</v>
      </c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</row>
    <row r="39" spans="1:60" outlineLevel="1" x14ac:dyDescent="0.2">
      <c r="A39" s="213"/>
      <c r="B39" s="219"/>
      <c r="C39" s="265" t="s">
        <v>137</v>
      </c>
      <c r="D39" s="224"/>
      <c r="E39" s="229">
        <v>1.1100000000000001</v>
      </c>
      <c r="F39" s="232"/>
      <c r="G39" s="232"/>
      <c r="H39" s="232"/>
      <c r="I39" s="232"/>
      <c r="J39" s="232"/>
      <c r="K39" s="232"/>
      <c r="L39" s="232"/>
      <c r="M39" s="232"/>
      <c r="N39" s="222"/>
      <c r="O39" s="222"/>
      <c r="P39" s="222"/>
      <c r="Q39" s="222"/>
      <c r="R39" s="222"/>
      <c r="S39" s="222"/>
      <c r="T39" s="223"/>
      <c r="U39" s="222"/>
      <c r="V39" s="212"/>
      <c r="W39" s="212"/>
      <c r="X39" s="212"/>
      <c r="Y39" s="212"/>
      <c r="Z39" s="212"/>
      <c r="AA39" s="212"/>
      <c r="AB39" s="212"/>
      <c r="AC39" s="212"/>
      <c r="AD39" s="212"/>
      <c r="AE39" s="212" t="s">
        <v>118</v>
      </c>
      <c r="AF39" s="212">
        <v>0</v>
      </c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</row>
    <row r="40" spans="1:60" outlineLevel="1" x14ac:dyDescent="0.2">
      <c r="A40" s="213"/>
      <c r="B40" s="219"/>
      <c r="C40" s="265" t="s">
        <v>138</v>
      </c>
      <c r="D40" s="224"/>
      <c r="E40" s="229">
        <v>7.1224999999999996</v>
      </c>
      <c r="F40" s="232"/>
      <c r="G40" s="232"/>
      <c r="H40" s="232"/>
      <c r="I40" s="232"/>
      <c r="J40" s="232"/>
      <c r="K40" s="232"/>
      <c r="L40" s="232"/>
      <c r="M40" s="232"/>
      <c r="N40" s="222"/>
      <c r="O40" s="222"/>
      <c r="P40" s="222"/>
      <c r="Q40" s="222"/>
      <c r="R40" s="222"/>
      <c r="S40" s="222"/>
      <c r="T40" s="223"/>
      <c r="U40" s="222"/>
      <c r="V40" s="212"/>
      <c r="W40" s="212"/>
      <c r="X40" s="212"/>
      <c r="Y40" s="212"/>
      <c r="Z40" s="212"/>
      <c r="AA40" s="212"/>
      <c r="AB40" s="212"/>
      <c r="AC40" s="212"/>
      <c r="AD40" s="212"/>
      <c r="AE40" s="212" t="s">
        <v>118</v>
      </c>
      <c r="AF40" s="212">
        <v>0</v>
      </c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</row>
    <row r="41" spans="1:60" ht="22.5" outlineLevel="1" x14ac:dyDescent="0.2">
      <c r="A41" s="213">
        <v>8</v>
      </c>
      <c r="B41" s="219" t="s">
        <v>141</v>
      </c>
      <c r="C41" s="264" t="s">
        <v>142</v>
      </c>
      <c r="D41" s="221" t="s">
        <v>116</v>
      </c>
      <c r="E41" s="228">
        <v>121.10975999999999</v>
      </c>
      <c r="F41" s="231"/>
      <c r="G41" s="232">
        <f>ROUND(E41*F41,2)</f>
        <v>0</v>
      </c>
      <c r="H41" s="231"/>
      <c r="I41" s="232">
        <f>ROUND(E41*H41,2)</f>
        <v>0</v>
      </c>
      <c r="J41" s="231"/>
      <c r="K41" s="232">
        <f>ROUND(E41*J41,2)</f>
        <v>0</v>
      </c>
      <c r="L41" s="232">
        <v>21</v>
      </c>
      <c r="M41" s="232">
        <f>G41*(1+L41/100)</f>
        <v>0</v>
      </c>
      <c r="N41" s="222">
        <v>0</v>
      </c>
      <c r="O41" s="222">
        <f>ROUND(E41*N41,5)</f>
        <v>0</v>
      </c>
      <c r="P41" s="222">
        <v>0</v>
      </c>
      <c r="Q41" s="222">
        <f>ROUND(E41*P41,5)</f>
        <v>0</v>
      </c>
      <c r="R41" s="222"/>
      <c r="S41" s="222"/>
      <c r="T41" s="223">
        <v>0.35</v>
      </c>
      <c r="U41" s="222">
        <f>ROUND(E41*T41,2)</f>
        <v>42.39</v>
      </c>
      <c r="V41" s="212"/>
      <c r="W41" s="212"/>
      <c r="X41" s="212"/>
      <c r="Y41" s="212"/>
      <c r="Z41" s="212"/>
      <c r="AA41" s="212"/>
      <c r="AB41" s="212"/>
      <c r="AC41" s="212"/>
      <c r="AD41" s="212"/>
      <c r="AE41" s="212" t="s">
        <v>113</v>
      </c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</row>
    <row r="42" spans="1:60" outlineLevel="1" x14ac:dyDescent="0.2">
      <c r="A42" s="213"/>
      <c r="B42" s="219"/>
      <c r="C42" s="265" t="s">
        <v>143</v>
      </c>
      <c r="D42" s="224"/>
      <c r="E42" s="229">
        <v>69.154560000000004</v>
      </c>
      <c r="F42" s="232"/>
      <c r="G42" s="232"/>
      <c r="H42" s="232"/>
      <c r="I42" s="232"/>
      <c r="J42" s="232"/>
      <c r="K42" s="232"/>
      <c r="L42" s="232"/>
      <c r="M42" s="232"/>
      <c r="N42" s="222"/>
      <c r="O42" s="222"/>
      <c r="P42" s="222"/>
      <c r="Q42" s="222"/>
      <c r="R42" s="222"/>
      <c r="S42" s="222"/>
      <c r="T42" s="223"/>
      <c r="U42" s="222"/>
      <c r="V42" s="212"/>
      <c r="W42" s="212"/>
      <c r="X42" s="212"/>
      <c r="Y42" s="212"/>
      <c r="Z42" s="212"/>
      <c r="AA42" s="212"/>
      <c r="AB42" s="212"/>
      <c r="AC42" s="212"/>
      <c r="AD42" s="212"/>
      <c r="AE42" s="212" t="s">
        <v>118</v>
      </c>
      <c r="AF42" s="212">
        <v>0</v>
      </c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</row>
    <row r="43" spans="1:60" outlineLevel="1" x14ac:dyDescent="0.2">
      <c r="A43" s="213"/>
      <c r="B43" s="219"/>
      <c r="C43" s="265" t="s">
        <v>144</v>
      </c>
      <c r="D43" s="224"/>
      <c r="E43" s="229">
        <v>51.955199999999998</v>
      </c>
      <c r="F43" s="232"/>
      <c r="G43" s="232"/>
      <c r="H43" s="232"/>
      <c r="I43" s="232"/>
      <c r="J43" s="232"/>
      <c r="K43" s="232"/>
      <c r="L43" s="232"/>
      <c r="M43" s="232"/>
      <c r="N43" s="222"/>
      <c r="O43" s="222"/>
      <c r="P43" s="222"/>
      <c r="Q43" s="222"/>
      <c r="R43" s="222"/>
      <c r="S43" s="222"/>
      <c r="T43" s="223"/>
      <c r="U43" s="222"/>
      <c r="V43" s="212"/>
      <c r="W43" s="212"/>
      <c r="X43" s="212"/>
      <c r="Y43" s="212"/>
      <c r="Z43" s="212"/>
      <c r="AA43" s="212"/>
      <c r="AB43" s="212"/>
      <c r="AC43" s="212"/>
      <c r="AD43" s="212"/>
      <c r="AE43" s="212" t="s">
        <v>118</v>
      </c>
      <c r="AF43" s="212">
        <v>0</v>
      </c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</row>
    <row r="44" spans="1:60" outlineLevel="1" x14ac:dyDescent="0.2">
      <c r="A44" s="213">
        <v>9</v>
      </c>
      <c r="B44" s="219" t="s">
        <v>145</v>
      </c>
      <c r="C44" s="264" t="s">
        <v>146</v>
      </c>
      <c r="D44" s="221" t="s">
        <v>116</v>
      </c>
      <c r="E44" s="228">
        <v>121.10975999999999</v>
      </c>
      <c r="F44" s="231"/>
      <c r="G44" s="232">
        <f>ROUND(E44*F44,2)</f>
        <v>0</v>
      </c>
      <c r="H44" s="231"/>
      <c r="I44" s="232">
        <f>ROUND(E44*H44,2)</f>
        <v>0</v>
      </c>
      <c r="J44" s="231"/>
      <c r="K44" s="232">
        <f>ROUND(E44*J44,2)</f>
        <v>0</v>
      </c>
      <c r="L44" s="232">
        <v>21</v>
      </c>
      <c r="M44" s="232">
        <f>G44*(1+L44/100)</f>
        <v>0</v>
      </c>
      <c r="N44" s="222">
        <v>0</v>
      </c>
      <c r="O44" s="222">
        <f>ROUND(E44*N44,5)</f>
        <v>0</v>
      </c>
      <c r="P44" s="222">
        <v>0</v>
      </c>
      <c r="Q44" s="222">
        <f>ROUND(E44*P44,5)</f>
        <v>0</v>
      </c>
      <c r="R44" s="222"/>
      <c r="S44" s="222"/>
      <c r="T44" s="223">
        <v>0.14829999999999999</v>
      </c>
      <c r="U44" s="222">
        <f>ROUND(E44*T44,2)</f>
        <v>17.96</v>
      </c>
      <c r="V44" s="212"/>
      <c r="W44" s="212"/>
      <c r="X44" s="212"/>
      <c r="Y44" s="212"/>
      <c r="Z44" s="212"/>
      <c r="AA44" s="212"/>
      <c r="AB44" s="212"/>
      <c r="AC44" s="212"/>
      <c r="AD44" s="212"/>
      <c r="AE44" s="212" t="s">
        <v>113</v>
      </c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</row>
    <row r="45" spans="1:60" outlineLevel="1" x14ac:dyDescent="0.2">
      <c r="A45" s="213"/>
      <c r="B45" s="219"/>
      <c r="C45" s="265" t="s">
        <v>143</v>
      </c>
      <c r="D45" s="224"/>
      <c r="E45" s="229">
        <v>69.154560000000004</v>
      </c>
      <c r="F45" s="232"/>
      <c r="G45" s="232"/>
      <c r="H45" s="232"/>
      <c r="I45" s="232"/>
      <c r="J45" s="232"/>
      <c r="K45" s="232"/>
      <c r="L45" s="232"/>
      <c r="M45" s="232"/>
      <c r="N45" s="222"/>
      <c r="O45" s="222"/>
      <c r="P45" s="222"/>
      <c r="Q45" s="222"/>
      <c r="R45" s="222"/>
      <c r="S45" s="222"/>
      <c r="T45" s="223"/>
      <c r="U45" s="222"/>
      <c r="V45" s="212"/>
      <c r="W45" s="212"/>
      <c r="X45" s="212"/>
      <c r="Y45" s="212"/>
      <c r="Z45" s="212"/>
      <c r="AA45" s="212"/>
      <c r="AB45" s="212"/>
      <c r="AC45" s="212"/>
      <c r="AD45" s="212"/>
      <c r="AE45" s="212" t="s">
        <v>118</v>
      </c>
      <c r="AF45" s="212">
        <v>0</v>
      </c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</row>
    <row r="46" spans="1:60" outlineLevel="1" x14ac:dyDescent="0.2">
      <c r="A46" s="213"/>
      <c r="B46" s="219"/>
      <c r="C46" s="265" t="s">
        <v>144</v>
      </c>
      <c r="D46" s="224"/>
      <c r="E46" s="229">
        <v>51.955199999999998</v>
      </c>
      <c r="F46" s="232"/>
      <c r="G46" s="232"/>
      <c r="H46" s="232"/>
      <c r="I46" s="232"/>
      <c r="J46" s="232"/>
      <c r="K46" s="232"/>
      <c r="L46" s="232"/>
      <c r="M46" s="232"/>
      <c r="N46" s="222"/>
      <c r="O46" s="222"/>
      <c r="P46" s="222"/>
      <c r="Q46" s="222"/>
      <c r="R46" s="222"/>
      <c r="S46" s="222"/>
      <c r="T46" s="223"/>
      <c r="U46" s="222"/>
      <c r="V46" s="212"/>
      <c r="W46" s="212"/>
      <c r="X46" s="212"/>
      <c r="Y46" s="212"/>
      <c r="Z46" s="212"/>
      <c r="AA46" s="212"/>
      <c r="AB46" s="212"/>
      <c r="AC46" s="212"/>
      <c r="AD46" s="212"/>
      <c r="AE46" s="212" t="s">
        <v>118</v>
      </c>
      <c r="AF46" s="212">
        <v>0</v>
      </c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</row>
    <row r="47" spans="1:60" outlineLevel="1" x14ac:dyDescent="0.2">
      <c r="A47" s="213">
        <v>10</v>
      </c>
      <c r="B47" s="219" t="s">
        <v>147</v>
      </c>
      <c r="C47" s="264" t="s">
        <v>148</v>
      </c>
      <c r="D47" s="221" t="s">
        <v>116</v>
      </c>
      <c r="E47" s="228">
        <v>81.692160000000001</v>
      </c>
      <c r="F47" s="231"/>
      <c r="G47" s="232">
        <f>ROUND(E47*F47,2)</f>
        <v>0</v>
      </c>
      <c r="H47" s="231"/>
      <c r="I47" s="232">
        <f>ROUND(E47*H47,2)</f>
        <v>0</v>
      </c>
      <c r="J47" s="231"/>
      <c r="K47" s="232">
        <f>ROUND(E47*J47,2)</f>
        <v>0</v>
      </c>
      <c r="L47" s="232">
        <v>21</v>
      </c>
      <c r="M47" s="232">
        <f>G47*(1+L47/100)</f>
        <v>0</v>
      </c>
      <c r="N47" s="222">
        <v>0</v>
      </c>
      <c r="O47" s="222">
        <f>ROUND(E47*N47,5)</f>
        <v>0</v>
      </c>
      <c r="P47" s="222">
        <v>0</v>
      </c>
      <c r="Q47" s="222">
        <f>ROUND(E47*P47,5)</f>
        <v>0</v>
      </c>
      <c r="R47" s="222"/>
      <c r="S47" s="222"/>
      <c r="T47" s="223">
        <v>0.20200000000000001</v>
      </c>
      <c r="U47" s="222">
        <f>ROUND(E47*T47,2)</f>
        <v>16.5</v>
      </c>
      <c r="V47" s="212"/>
      <c r="W47" s="212"/>
      <c r="X47" s="212"/>
      <c r="Y47" s="212"/>
      <c r="Z47" s="212"/>
      <c r="AA47" s="212"/>
      <c r="AB47" s="212"/>
      <c r="AC47" s="212"/>
      <c r="AD47" s="212"/>
      <c r="AE47" s="212" t="s">
        <v>113</v>
      </c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</row>
    <row r="48" spans="1:60" outlineLevel="1" x14ac:dyDescent="0.2">
      <c r="A48" s="213"/>
      <c r="B48" s="219"/>
      <c r="C48" s="265" t="s">
        <v>149</v>
      </c>
      <c r="D48" s="224"/>
      <c r="E48" s="229">
        <v>57.879359999999998</v>
      </c>
      <c r="F48" s="232"/>
      <c r="G48" s="232"/>
      <c r="H48" s="232"/>
      <c r="I48" s="232"/>
      <c r="J48" s="232"/>
      <c r="K48" s="232"/>
      <c r="L48" s="232"/>
      <c r="M48" s="232"/>
      <c r="N48" s="222"/>
      <c r="O48" s="222"/>
      <c r="P48" s="222"/>
      <c r="Q48" s="222"/>
      <c r="R48" s="222"/>
      <c r="S48" s="222"/>
      <c r="T48" s="223"/>
      <c r="U48" s="222"/>
      <c r="V48" s="212"/>
      <c r="W48" s="212"/>
      <c r="X48" s="212"/>
      <c r="Y48" s="212"/>
      <c r="Z48" s="212"/>
      <c r="AA48" s="212"/>
      <c r="AB48" s="212"/>
      <c r="AC48" s="212"/>
      <c r="AD48" s="212"/>
      <c r="AE48" s="212" t="s">
        <v>118</v>
      </c>
      <c r="AF48" s="212">
        <v>0</v>
      </c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</row>
    <row r="49" spans="1:60" outlineLevel="1" x14ac:dyDescent="0.2">
      <c r="A49" s="213"/>
      <c r="B49" s="219"/>
      <c r="C49" s="265" t="s">
        <v>150</v>
      </c>
      <c r="D49" s="224"/>
      <c r="E49" s="229">
        <v>23.812799999999999</v>
      </c>
      <c r="F49" s="232"/>
      <c r="G49" s="232"/>
      <c r="H49" s="232"/>
      <c r="I49" s="232"/>
      <c r="J49" s="232"/>
      <c r="K49" s="232"/>
      <c r="L49" s="232"/>
      <c r="M49" s="232"/>
      <c r="N49" s="222"/>
      <c r="O49" s="222"/>
      <c r="P49" s="222"/>
      <c r="Q49" s="222"/>
      <c r="R49" s="222"/>
      <c r="S49" s="222"/>
      <c r="T49" s="223"/>
      <c r="U49" s="222"/>
      <c r="V49" s="212"/>
      <c r="W49" s="212"/>
      <c r="X49" s="212"/>
      <c r="Y49" s="212"/>
      <c r="Z49" s="212"/>
      <c r="AA49" s="212"/>
      <c r="AB49" s="212"/>
      <c r="AC49" s="212"/>
      <c r="AD49" s="212"/>
      <c r="AE49" s="212" t="s">
        <v>118</v>
      </c>
      <c r="AF49" s="212">
        <v>0</v>
      </c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</row>
    <row r="50" spans="1:60" outlineLevel="1" x14ac:dyDescent="0.2">
      <c r="A50" s="213">
        <v>11</v>
      </c>
      <c r="B50" s="219" t="s">
        <v>151</v>
      </c>
      <c r="C50" s="264" t="s">
        <v>152</v>
      </c>
      <c r="D50" s="221" t="s">
        <v>116</v>
      </c>
      <c r="E50" s="228">
        <v>55.199999999999996</v>
      </c>
      <c r="F50" s="231"/>
      <c r="G50" s="232">
        <f>ROUND(E50*F50,2)</f>
        <v>0</v>
      </c>
      <c r="H50" s="231"/>
      <c r="I50" s="232">
        <f>ROUND(E50*H50,2)</f>
        <v>0</v>
      </c>
      <c r="J50" s="231"/>
      <c r="K50" s="232">
        <f>ROUND(E50*J50,2)</f>
        <v>0</v>
      </c>
      <c r="L50" s="232">
        <v>21</v>
      </c>
      <c r="M50" s="232">
        <f>G50*(1+L50/100)</f>
        <v>0</v>
      </c>
      <c r="N50" s="222">
        <v>0</v>
      </c>
      <c r="O50" s="222">
        <f>ROUND(E50*N50,5)</f>
        <v>0</v>
      </c>
      <c r="P50" s="222">
        <v>0</v>
      </c>
      <c r="Q50" s="222">
        <f>ROUND(E50*P50,5)</f>
        <v>0</v>
      </c>
      <c r="R50" s="222"/>
      <c r="S50" s="222"/>
      <c r="T50" s="223">
        <v>4.4999999999999998E-2</v>
      </c>
      <c r="U50" s="222">
        <f>ROUND(E50*T50,2)</f>
        <v>2.48</v>
      </c>
      <c r="V50" s="212"/>
      <c r="W50" s="212"/>
      <c r="X50" s="212"/>
      <c r="Y50" s="212"/>
      <c r="Z50" s="212"/>
      <c r="AA50" s="212"/>
      <c r="AB50" s="212"/>
      <c r="AC50" s="212"/>
      <c r="AD50" s="212"/>
      <c r="AE50" s="212" t="s">
        <v>113</v>
      </c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</row>
    <row r="51" spans="1:60" outlineLevel="1" x14ac:dyDescent="0.2">
      <c r="A51" s="213"/>
      <c r="B51" s="219"/>
      <c r="C51" s="265" t="s">
        <v>153</v>
      </c>
      <c r="D51" s="224"/>
      <c r="E51" s="229">
        <v>55.2</v>
      </c>
      <c r="F51" s="232"/>
      <c r="G51" s="232"/>
      <c r="H51" s="232"/>
      <c r="I51" s="232"/>
      <c r="J51" s="232"/>
      <c r="K51" s="232"/>
      <c r="L51" s="232"/>
      <c r="M51" s="232"/>
      <c r="N51" s="222"/>
      <c r="O51" s="222"/>
      <c r="P51" s="222"/>
      <c r="Q51" s="222"/>
      <c r="R51" s="222"/>
      <c r="S51" s="222"/>
      <c r="T51" s="223"/>
      <c r="U51" s="222"/>
      <c r="V51" s="212"/>
      <c r="W51" s="212"/>
      <c r="X51" s="212"/>
      <c r="Y51" s="212"/>
      <c r="Z51" s="212"/>
      <c r="AA51" s="212"/>
      <c r="AB51" s="212"/>
      <c r="AC51" s="212"/>
      <c r="AD51" s="212"/>
      <c r="AE51" s="212" t="s">
        <v>118</v>
      </c>
      <c r="AF51" s="212">
        <v>0</v>
      </c>
      <c r="AG51" s="212"/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</row>
    <row r="52" spans="1:60" outlineLevel="1" x14ac:dyDescent="0.2">
      <c r="A52" s="213">
        <v>12</v>
      </c>
      <c r="B52" s="219" t="s">
        <v>154</v>
      </c>
      <c r="C52" s="264" t="s">
        <v>155</v>
      </c>
      <c r="D52" s="221" t="s">
        <v>121</v>
      </c>
      <c r="E52" s="228">
        <v>163.43039999999999</v>
      </c>
      <c r="F52" s="231"/>
      <c r="G52" s="232">
        <f>ROUND(E52*F52,2)</f>
        <v>0</v>
      </c>
      <c r="H52" s="231"/>
      <c r="I52" s="232">
        <f>ROUND(E52*H52,2)</f>
        <v>0</v>
      </c>
      <c r="J52" s="231"/>
      <c r="K52" s="232">
        <f>ROUND(E52*J52,2)</f>
        <v>0</v>
      </c>
      <c r="L52" s="232">
        <v>21</v>
      </c>
      <c r="M52" s="232">
        <f>G52*(1+L52/100)</f>
        <v>0</v>
      </c>
      <c r="N52" s="222">
        <v>8.5999999999999998E-4</v>
      </c>
      <c r="O52" s="222">
        <f>ROUND(E52*N52,5)</f>
        <v>0.14055000000000001</v>
      </c>
      <c r="P52" s="222">
        <v>0</v>
      </c>
      <c r="Q52" s="222">
        <f>ROUND(E52*P52,5)</f>
        <v>0</v>
      </c>
      <c r="R52" s="222"/>
      <c r="S52" s="222"/>
      <c r="T52" s="223">
        <v>0.47899999999999998</v>
      </c>
      <c r="U52" s="222">
        <f>ROUND(E52*T52,2)</f>
        <v>78.28</v>
      </c>
      <c r="V52" s="212"/>
      <c r="W52" s="212"/>
      <c r="X52" s="212"/>
      <c r="Y52" s="212"/>
      <c r="Z52" s="212"/>
      <c r="AA52" s="212"/>
      <c r="AB52" s="212"/>
      <c r="AC52" s="212"/>
      <c r="AD52" s="212"/>
      <c r="AE52" s="212" t="s">
        <v>113</v>
      </c>
      <c r="AF52" s="212"/>
      <c r="AG52" s="212"/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</row>
    <row r="53" spans="1:60" outlineLevel="1" x14ac:dyDescent="0.2">
      <c r="A53" s="213"/>
      <c r="B53" s="219"/>
      <c r="C53" s="265" t="s">
        <v>156</v>
      </c>
      <c r="D53" s="224"/>
      <c r="E53" s="229">
        <v>76.838399999999993</v>
      </c>
      <c r="F53" s="232"/>
      <c r="G53" s="232"/>
      <c r="H53" s="232"/>
      <c r="I53" s="232"/>
      <c r="J53" s="232"/>
      <c r="K53" s="232"/>
      <c r="L53" s="232"/>
      <c r="M53" s="232"/>
      <c r="N53" s="222"/>
      <c r="O53" s="222"/>
      <c r="P53" s="222"/>
      <c r="Q53" s="222"/>
      <c r="R53" s="222"/>
      <c r="S53" s="222"/>
      <c r="T53" s="223"/>
      <c r="U53" s="222"/>
      <c r="V53" s="212"/>
      <c r="W53" s="212"/>
      <c r="X53" s="212"/>
      <c r="Y53" s="212"/>
      <c r="Z53" s="212"/>
      <c r="AA53" s="212"/>
      <c r="AB53" s="212"/>
      <c r="AC53" s="212"/>
      <c r="AD53" s="212"/>
      <c r="AE53" s="212" t="s">
        <v>118</v>
      </c>
      <c r="AF53" s="212">
        <v>0</v>
      </c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</row>
    <row r="54" spans="1:60" outlineLevel="1" x14ac:dyDescent="0.2">
      <c r="A54" s="213"/>
      <c r="B54" s="219"/>
      <c r="C54" s="265" t="s">
        <v>157</v>
      </c>
      <c r="D54" s="224"/>
      <c r="E54" s="229">
        <v>86.591999999999999</v>
      </c>
      <c r="F54" s="232"/>
      <c r="G54" s="232"/>
      <c r="H54" s="232"/>
      <c r="I54" s="232"/>
      <c r="J54" s="232"/>
      <c r="K54" s="232"/>
      <c r="L54" s="232"/>
      <c r="M54" s="232"/>
      <c r="N54" s="222"/>
      <c r="O54" s="222"/>
      <c r="P54" s="222"/>
      <c r="Q54" s="222"/>
      <c r="R54" s="222"/>
      <c r="S54" s="222"/>
      <c r="T54" s="223"/>
      <c r="U54" s="222"/>
      <c r="V54" s="212"/>
      <c r="W54" s="212"/>
      <c r="X54" s="212"/>
      <c r="Y54" s="212"/>
      <c r="Z54" s="212"/>
      <c r="AA54" s="212"/>
      <c r="AB54" s="212"/>
      <c r="AC54" s="212"/>
      <c r="AD54" s="212"/>
      <c r="AE54" s="212" t="s">
        <v>118</v>
      </c>
      <c r="AF54" s="212">
        <v>0</v>
      </c>
      <c r="AG54" s="212"/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</row>
    <row r="55" spans="1:60" outlineLevel="1" x14ac:dyDescent="0.2">
      <c r="A55" s="213">
        <v>13</v>
      </c>
      <c r="B55" s="219" t="s">
        <v>158</v>
      </c>
      <c r="C55" s="264" t="s">
        <v>159</v>
      </c>
      <c r="D55" s="221" t="s">
        <v>121</v>
      </c>
      <c r="E55" s="228">
        <v>163.43039999999999</v>
      </c>
      <c r="F55" s="231"/>
      <c r="G55" s="232">
        <f>ROUND(E55*F55,2)</f>
        <v>0</v>
      </c>
      <c r="H55" s="231"/>
      <c r="I55" s="232">
        <f>ROUND(E55*H55,2)</f>
        <v>0</v>
      </c>
      <c r="J55" s="231"/>
      <c r="K55" s="232">
        <f>ROUND(E55*J55,2)</f>
        <v>0</v>
      </c>
      <c r="L55" s="232">
        <v>21</v>
      </c>
      <c r="M55" s="232">
        <f>G55*(1+L55/100)</f>
        <v>0</v>
      </c>
      <c r="N55" s="222">
        <v>0</v>
      </c>
      <c r="O55" s="222">
        <f>ROUND(E55*N55,5)</f>
        <v>0</v>
      </c>
      <c r="P55" s="222">
        <v>0</v>
      </c>
      <c r="Q55" s="222">
        <f>ROUND(E55*P55,5)</f>
        <v>0</v>
      </c>
      <c r="R55" s="222"/>
      <c r="S55" s="222"/>
      <c r="T55" s="223">
        <v>0.32700000000000001</v>
      </c>
      <c r="U55" s="222">
        <f>ROUND(E55*T55,2)</f>
        <v>53.44</v>
      </c>
      <c r="V55" s="212"/>
      <c r="W55" s="212"/>
      <c r="X55" s="212"/>
      <c r="Y55" s="212"/>
      <c r="Z55" s="212"/>
      <c r="AA55" s="212"/>
      <c r="AB55" s="212"/>
      <c r="AC55" s="212"/>
      <c r="AD55" s="212"/>
      <c r="AE55" s="212" t="s">
        <v>113</v>
      </c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</row>
    <row r="56" spans="1:60" outlineLevel="1" x14ac:dyDescent="0.2">
      <c r="A56" s="213"/>
      <c r="B56" s="219"/>
      <c r="C56" s="265" t="s">
        <v>156</v>
      </c>
      <c r="D56" s="224"/>
      <c r="E56" s="229">
        <v>76.838399999999993</v>
      </c>
      <c r="F56" s="232"/>
      <c r="G56" s="232"/>
      <c r="H56" s="232"/>
      <c r="I56" s="232"/>
      <c r="J56" s="232"/>
      <c r="K56" s="232"/>
      <c r="L56" s="232"/>
      <c r="M56" s="232"/>
      <c r="N56" s="222"/>
      <c r="O56" s="222"/>
      <c r="P56" s="222"/>
      <c r="Q56" s="222"/>
      <c r="R56" s="222"/>
      <c r="S56" s="222"/>
      <c r="T56" s="223"/>
      <c r="U56" s="222"/>
      <c r="V56" s="212"/>
      <c r="W56" s="212"/>
      <c r="X56" s="212"/>
      <c r="Y56" s="212"/>
      <c r="Z56" s="212"/>
      <c r="AA56" s="212"/>
      <c r="AB56" s="212"/>
      <c r="AC56" s="212"/>
      <c r="AD56" s="212"/>
      <c r="AE56" s="212" t="s">
        <v>118</v>
      </c>
      <c r="AF56" s="212">
        <v>0</v>
      </c>
      <c r="AG56" s="212"/>
      <c r="AH56" s="212"/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</row>
    <row r="57" spans="1:60" outlineLevel="1" x14ac:dyDescent="0.2">
      <c r="A57" s="213"/>
      <c r="B57" s="219"/>
      <c r="C57" s="265" t="s">
        <v>157</v>
      </c>
      <c r="D57" s="224"/>
      <c r="E57" s="229">
        <v>86.591999999999999</v>
      </c>
      <c r="F57" s="232"/>
      <c r="G57" s="232"/>
      <c r="H57" s="232"/>
      <c r="I57" s="232"/>
      <c r="J57" s="232"/>
      <c r="K57" s="232"/>
      <c r="L57" s="232"/>
      <c r="M57" s="232"/>
      <c r="N57" s="222"/>
      <c r="O57" s="222"/>
      <c r="P57" s="222"/>
      <c r="Q57" s="222"/>
      <c r="R57" s="222"/>
      <c r="S57" s="222"/>
      <c r="T57" s="223"/>
      <c r="U57" s="222"/>
      <c r="V57" s="212"/>
      <c r="W57" s="212"/>
      <c r="X57" s="212"/>
      <c r="Y57" s="212"/>
      <c r="Z57" s="212"/>
      <c r="AA57" s="212"/>
      <c r="AB57" s="212"/>
      <c r="AC57" s="212"/>
      <c r="AD57" s="212"/>
      <c r="AE57" s="212" t="s">
        <v>118</v>
      </c>
      <c r="AF57" s="212">
        <v>0</v>
      </c>
      <c r="AG57" s="212"/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</row>
    <row r="58" spans="1:60" outlineLevel="1" x14ac:dyDescent="0.2">
      <c r="A58" s="213">
        <v>14</v>
      </c>
      <c r="B58" s="219" t="s">
        <v>160</v>
      </c>
      <c r="C58" s="264" t="s">
        <v>161</v>
      </c>
      <c r="D58" s="221" t="s">
        <v>116</v>
      </c>
      <c r="E58" s="228">
        <v>22.042625000000001</v>
      </c>
      <c r="F58" s="231"/>
      <c r="G58" s="232">
        <f>ROUND(E58*F58,2)</f>
        <v>0</v>
      </c>
      <c r="H58" s="231"/>
      <c r="I58" s="232">
        <f>ROUND(E58*H58,2)</f>
        <v>0</v>
      </c>
      <c r="J58" s="231"/>
      <c r="K58" s="232">
        <f>ROUND(E58*J58,2)</f>
        <v>0</v>
      </c>
      <c r="L58" s="232">
        <v>21</v>
      </c>
      <c r="M58" s="232">
        <f>G58*(1+L58/100)</f>
        <v>0</v>
      </c>
      <c r="N58" s="222">
        <v>1.67</v>
      </c>
      <c r="O58" s="222">
        <f>ROUND(E58*N58,5)</f>
        <v>36.81118</v>
      </c>
      <c r="P58" s="222">
        <v>0</v>
      </c>
      <c r="Q58" s="222">
        <f>ROUND(E58*P58,5)</f>
        <v>0</v>
      </c>
      <c r="R58" s="222"/>
      <c r="S58" s="222"/>
      <c r="T58" s="223">
        <v>1.5980000000000001</v>
      </c>
      <c r="U58" s="222">
        <f>ROUND(E58*T58,2)</f>
        <v>35.22</v>
      </c>
      <c r="V58" s="212"/>
      <c r="W58" s="212"/>
      <c r="X58" s="212"/>
      <c r="Y58" s="212"/>
      <c r="Z58" s="212"/>
      <c r="AA58" s="212"/>
      <c r="AB58" s="212"/>
      <c r="AC58" s="212"/>
      <c r="AD58" s="212"/>
      <c r="AE58" s="212" t="s">
        <v>109</v>
      </c>
      <c r="AF58" s="212"/>
      <c r="AG58" s="212"/>
      <c r="AH58" s="212"/>
      <c r="AI58" s="212"/>
      <c r="AJ58" s="212"/>
      <c r="AK58" s="212"/>
      <c r="AL58" s="212"/>
      <c r="AM58" s="212"/>
      <c r="AN58" s="212"/>
      <c r="AO58" s="212"/>
      <c r="AP58" s="212"/>
      <c r="AQ58" s="212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12"/>
      <c r="BH58" s="212"/>
    </row>
    <row r="59" spans="1:60" ht="22.5" outlineLevel="1" x14ac:dyDescent="0.2">
      <c r="A59" s="213"/>
      <c r="B59" s="219"/>
      <c r="C59" s="265" t="s">
        <v>162</v>
      </c>
      <c r="D59" s="224"/>
      <c r="E59" s="229">
        <v>22.042625000000001</v>
      </c>
      <c r="F59" s="232"/>
      <c r="G59" s="232"/>
      <c r="H59" s="232"/>
      <c r="I59" s="232"/>
      <c r="J59" s="232"/>
      <c r="K59" s="232"/>
      <c r="L59" s="232"/>
      <c r="M59" s="232"/>
      <c r="N59" s="222"/>
      <c r="O59" s="222"/>
      <c r="P59" s="222"/>
      <c r="Q59" s="222"/>
      <c r="R59" s="222"/>
      <c r="S59" s="222"/>
      <c r="T59" s="223"/>
      <c r="U59" s="222"/>
      <c r="V59" s="212"/>
      <c r="W59" s="212"/>
      <c r="X59" s="212"/>
      <c r="Y59" s="212"/>
      <c r="Z59" s="212"/>
      <c r="AA59" s="212"/>
      <c r="AB59" s="212"/>
      <c r="AC59" s="212"/>
      <c r="AD59" s="212"/>
      <c r="AE59" s="212" t="s">
        <v>118</v>
      </c>
      <c r="AF59" s="212">
        <v>0</v>
      </c>
      <c r="AG59" s="212"/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2"/>
      <c r="BA59" s="212"/>
      <c r="BB59" s="212"/>
      <c r="BC59" s="212"/>
      <c r="BD59" s="212"/>
      <c r="BE59" s="212"/>
      <c r="BF59" s="212"/>
      <c r="BG59" s="212"/>
      <c r="BH59" s="212"/>
    </row>
    <row r="60" spans="1:60" outlineLevel="1" x14ac:dyDescent="0.2">
      <c r="A60" s="213">
        <v>15</v>
      </c>
      <c r="B60" s="219" t="s">
        <v>163</v>
      </c>
      <c r="C60" s="264" t="s">
        <v>164</v>
      </c>
      <c r="D60" s="221" t="s">
        <v>116</v>
      </c>
      <c r="E60" s="228">
        <v>586.53289999999993</v>
      </c>
      <c r="F60" s="231"/>
      <c r="G60" s="232">
        <f>ROUND(E60*F60,2)</f>
        <v>0</v>
      </c>
      <c r="H60" s="231"/>
      <c r="I60" s="232">
        <f>ROUND(E60*H60,2)</f>
        <v>0</v>
      </c>
      <c r="J60" s="231"/>
      <c r="K60" s="232">
        <f>ROUND(E60*J60,2)</f>
        <v>0</v>
      </c>
      <c r="L60" s="232">
        <v>21</v>
      </c>
      <c r="M60" s="232">
        <f>G60*(1+L60/100)</f>
        <v>0</v>
      </c>
      <c r="N60" s="222">
        <v>0</v>
      </c>
      <c r="O60" s="222">
        <f>ROUND(E60*N60,5)</f>
        <v>0</v>
      </c>
      <c r="P60" s="222">
        <v>0</v>
      </c>
      <c r="Q60" s="222">
        <f>ROUND(E60*P60,5)</f>
        <v>0</v>
      </c>
      <c r="R60" s="222"/>
      <c r="S60" s="222"/>
      <c r="T60" s="223">
        <v>5.2999999999999999E-2</v>
      </c>
      <c r="U60" s="222">
        <f>ROUND(E60*T60,2)</f>
        <v>31.09</v>
      </c>
      <c r="V60" s="212"/>
      <c r="W60" s="212"/>
      <c r="X60" s="212"/>
      <c r="Y60" s="212"/>
      <c r="Z60" s="212"/>
      <c r="AA60" s="212"/>
      <c r="AB60" s="212"/>
      <c r="AC60" s="212"/>
      <c r="AD60" s="212"/>
      <c r="AE60" s="212" t="s">
        <v>113</v>
      </c>
      <c r="AF60" s="212"/>
      <c r="AG60" s="212"/>
      <c r="AH60" s="212"/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  <c r="BH60" s="212"/>
    </row>
    <row r="61" spans="1:60" ht="22.5" outlineLevel="1" x14ac:dyDescent="0.2">
      <c r="A61" s="213"/>
      <c r="B61" s="219"/>
      <c r="C61" s="265" t="s">
        <v>165</v>
      </c>
      <c r="D61" s="224"/>
      <c r="E61" s="229">
        <v>586.53290000000004</v>
      </c>
      <c r="F61" s="232"/>
      <c r="G61" s="232"/>
      <c r="H61" s="232"/>
      <c r="I61" s="232"/>
      <c r="J61" s="232"/>
      <c r="K61" s="232"/>
      <c r="L61" s="232"/>
      <c r="M61" s="232"/>
      <c r="N61" s="222"/>
      <c r="O61" s="222"/>
      <c r="P61" s="222"/>
      <c r="Q61" s="222"/>
      <c r="R61" s="222"/>
      <c r="S61" s="222"/>
      <c r="T61" s="223"/>
      <c r="U61" s="222"/>
      <c r="V61" s="212"/>
      <c r="W61" s="212"/>
      <c r="X61" s="212"/>
      <c r="Y61" s="212"/>
      <c r="Z61" s="212"/>
      <c r="AA61" s="212"/>
      <c r="AB61" s="212"/>
      <c r="AC61" s="212"/>
      <c r="AD61" s="212"/>
      <c r="AE61" s="212" t="s">
        <v>118</v>
      </c>
      <c r="AF61" s="212">
        <v>0</v>
      </c>
      <c r="AG61" s="212"/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</row>
    <row r="62" spans="1:60" outlineLevel="1" x14ac:dyDescent="0.2">
      <c r="A62" s="213">
        <v>16</v>
      </c>
      <c r="B62" s="219" t="s">
        <v>166</v>
      </c>
      <c r="C62" s="264" t="s">
        <v>167</v>
      </c>
      <c r="D62" s="221" t="s">
        <v>116</v>
      </c>
      <c r="E62" s="228">
        <v>586.53289999999993</v>
      </c>
      <c r="F62" s="231"/>
      <c r="G62" s="232">
        <f>ROUND(E62*F62,2)</f>
        <v>0</v>
      </c>
      <c r="H62" s="231"/>
      <c r="I62" s="232">
        <f>ROUND(E62*H62,2)</f>
        <v>0</v>
      </c>
      <c r="J62" s="231"/>
      <c r="K62" s="232">
        <f>ROUND(E62*J62,2)</f>
        <v>0</v>
      </c>
      <c r="L62" s="232">
        <v>21</v>
      </c>
      <c r="M62" s="232">
        <f>G62*(1+L62/100)</f>
        <v>0</v>
      </c>
      <c r="N62" s="222">
        <v>0</v>
      </c>
      <c r="O62" s="222">
        <f>ROUND(E62*N62,5)</f>
        <v>0</v>
      </c>
      <c r="P62" s="222">
        <v>0</v>
      </c>
      <c r="Q62" s="222">
        <f>ROUND(E62*P62,5)</f>
        <v>0</v>
      </c>
      <c r="R62" s="222"/>
      <c r="S62" s="222"/>
      <c r="T62" s="223">
        <v>1.0999999999999999E-2</v>
      </c>
      <c r="U62" s="222">
        <f>ROUND(E62*T62,2)</f>
        <v>6.45</v>
      </c>
      <c r="V62" s="212"/>
      <c r="W62" s="212"/>
      <c r="X62" s="212"/>
      <c r="Y62" s="212"/>
      <c r="Z62" s="212"/>
      <c r="AA62" s="212"/>
      <c r="AB62" s="212"/>
      <c r="AC62" s="212"/>
      <c r="AD62" s="212"/>
      <c r="AE62" s="212" t="s">
        <v>113</v>
      </c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</row>
    <row r="63" spans="1:60" ht="22.5" outlineLevel="1" x14ac:dyDescent="0.2">
      <c r="A63" s="213"/>
      <c r="B63" s="219"/>
      <c r="C63" s="265" t="s">
        <v>165</v>
      </c>
      <c r="D63" s="224"/>
      <c r="E63" s="229">
        <v>586.53290000000004</v>
      </c>
      <c r="F63" s="232"/>
      <c r="G63" s="232"/>
      <c r="H63" s="232"/>
      <c r="I63" s="232"/>
      <c r="J63" s="232"/>
      <c r="K63" s="232"/>
      <c r="L63" s="232"/>
      <c r="M63" s="232"/>
      <c r="N63" s="222"/>
      <c r="O63" s="222"/>
      <c r="P63" s="222"/>
      <c r="Q63" s="222"/>
      <c r="R63" s="222"/>
      <c r="S63" s="222"/>
      <c r="T63" s="223"/>
      <c r="U63" s="222"/>
      <c r="V63" s="212"/>
      <c r="W63" s="212"/>
      <c r="X63" s="212"/>
      <c r="Y63" s="212"/>
      <c r="Z63" s="212"/>
      <c r="AA63" s="212"/>
      <c r="AB63" s="212"/>
      <c r="AC63" s="212"/>
      <c r="AD63" s="212"/>
      <c r="AE63" s="212" t="s">
        <v>118</v>
      </c>
      <c r="AF63" s="212">
        <v>0</v>
      </c>
      <c r="AG63" s="212"/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212"/>
    </row>
    <row r="64" spans="1:60" outlineLevel="1" x14ac:dyDescent="0.2">
      <c r="A64" s="213">
        <v>17</v>
      </c>
      <c r="B64" s="219" t="s">
        <v>168</v>
      </c>
      <c r="C64" s="264" t="s">
        <v>169</v>
      </c>
      <c r="D64" s="221" t="s">
        <v>116</v>
      </c>
      <c r="E64" s="228">
        <v>586.53289999999993</v>
      </c>
      <c r="F64" s="231"/>
      <c r="G64" s="232">
        <f>ROUND(E64*F64,2)</f>
        <v>0</v>
      </c>
      <c r="H64" s="231"/>
      <c r="I64" s="232">
        <f>ROUND(E64*H64,2)</f>
        <v>0</v>
      </c>
      <c r="J64" s="231"/>
      <c r="K64" s="232">
        <f>ROUND(E64*J64,2)</f>
        <v>0</v>
      </c>
      <c r="L64" s="232">
        <v>21</v>
      </c>
      <c r="M64" s="232">
        <f>G64*(1+L64/100)</f>
        <v>0</v>
      </c>
      <c r="N64" s="222">
        <v>0</v>
      </c>
      <c r="O64" s="222">
        <f>ROUND(E64*N64,5)</f>
        <v>0</v>
      </c>
      <c r="P64" s="222">
        <v>0</v>
      </c>
      <c r="Q64" s="222">
        <f>ROUND(E64*P64,5)</f>
        <v>0</v>
      </c>
      <c r="R64" s="222"/>
      <c r="S64" s="222"/>
      <c r="T64" s="223">
        <v>8.9999999999999993E-3</v>
      </c>
      <c r="U64" s="222">
        <f>ROUND(E64*T64,2)</f>
        <v>5.28</v>
      </c>
      <c r="V64" s="212"/>
      <c r="W64" s="212"/>
      <c r="X64" s="212"/>
      <c r="Y64" s="212"/>
      <c r="Z64" s="212"/>
      <c r="AA64" s="212"/>
      <c r="AB64" s="212"/>
      <c r="AC64" s="212"/>
      <c r="AD64" s="212"/>
      <c r="AE64" s="212" t="s">
        <v>113</v>
      </c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</row>
    <row r="65" spans="1:60" ht="22.5" outlineLevel="1" x14ac:dyDescent="0.2">
      <c r="A65" s="213"/>
      <c r="B65" s="219"/>
      <c r="C65" s="265" t="s">
        <v>165</v>
      </c>
      <c r="D65" s="224"/>
      <c r="E65" s="229">
        <v>586.53290000000004</v>
      </c>
      <c r="F65" s="232"/>
      <c r="G65" s="232"/>
      <c r="H65" s="232"/>
      <c r="I65" s="232"/>
      <c r="J65" s="232"/>
      <c r="K65" s="232"/>
      <c r="L65" s="232"/>
      <c r="M65" s="232"/>
      <c r="N65" s="222"/>
      <c r="O65" s="222"/>
      <c r="P65" s="222"/>
      <c r="Q65" s="222"/>
      <c r="R65" s="222"/>
      <c r="S65" s="222"/>
      <c r="T65" s="223"/>
      <c r="U65" s="222"/>
      <c r="V65" s="212"/>
      <c r="W65" s="212"/>
      <c r="X65" s="212"/>
      <c r="Y65" s="212"/>
      <c r="Z65" s="212"/>
      <c r="AA65" s="212"/>
      <c r="AB65" s="212"/>
      <c r="AC65" s="212"/>
      <c r="AD65" s="212"/>
      <c r="AE65" s="212" t="s">
        <v>118</v>
      </c>
      <c r="AF65" s="212">
        <v>0</v>
      </c>
      <c r="AG65" s="212"/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  <c r="BH65" s="212"/>
    </row>
    <row r="66" spans="1:60" outlineLevel="1" x14ac:dyDescent="0.2">
      <c r="A66" s="213">
        <v>18</v>
      </c>
      <c r="B66" s="219" t="s">
        <v>170</v>
      </c>
      <c r="C66" s="264" t="s">
        <v>171</v>
      </c>
      <c r="D66" s="221" t="s">
        <v>116</v>
      </c>
      <c r="E66" s="228">
        <v>586.53289999999993</v>
      </c>
      <c r="F66" s="231"/>
      <c r="G66" s="232">
        <f>ROUND(E66*F66,2)</f>
        <v>0</v>
      </c>
      <c r="H66" s="231"/>
      <c r="I66" s="232">
        <f>ROUND(E66*H66,2)</f>
        <v>0</v>
      </c>
      <c r="J66" s="231"/>
      <c r="K66" s="232">
        <f>ROUND(E66*J66,2)</f>
        <v>0</v>
      </c>
      <c r="L66" s="232">
        <v>21</v>
      </c>
      <c r="M66" s="232">
        <f>G66*(1+L66/100)</f>
        <v>0</v>
      </c>
      <c r="N66" s="222">
        <v>0</v>
      </c>
      <c r="O66" s="222">
        <f>ROUND(E66*N66,5)</f>
        <v>0</v>
      </c>
      <c r="P66" s="222">
        <v>0</v>
      </c>
      <c r="Q66" s="222">
        <f>ROUND(E66*P66,5)</f>
        <v>0</v>
      </c>
      <c r="R66" s="222"/>
      <c r="S66" s="222"/>
      <c r="T66" s="223">
        <v>0</v>
      </c>
      <c r="U66" s="222">
        <f>ROUND(E66*T66,2)</f>
        <v>0</v>
      </c>
      <c r="V66" s="212"/>
      <c r="W66" s="212"/>
      <c r="X66" s="212"/>
      <c r="Y66" s="212"/>
      <c r="Z66" s="212"/>
      <c r="AA66" s="212"/>
      <c r="AB66" s="212"/>
      <c r="AC66" s="212"/>
      <c r="AD66" s="212"/>
      <c r="AE66" s="212" t="s">
        <v>113</v>
      </c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  <c r="BF66" s="212"/>
      <c r="BG66" s="212"/>
      <c r="BH66" s="212"/>
    </row>
    <row r="67" spans="1:60" ht="22.5" outlineLevel="1" x14ac:dyDescent="0.2">
      <c r="A67" s="213"/>
      <c r="B67" s="219"/>
      <c r="C67" s="265" t="s">
        <v>165</v>
      </c>
      <c r="D67" s="224"/>
      <c r="E67" s="229">
        <v>586.53290000000004</v>
      </c>
      <c r="F67" s="232"/>
      <c r="G67" s="232"/>
      <c r="H67" s="232"/>
      <c r="I67" s="232"/>
      <c r="J67" s="232"/>
      <c r="K67" s="232"/>
      <c r="L67" s="232"/>
      <c r="M67" s="232"/>
      <c r="N67" s="222"/>
      <c r="O67" s="222"/>
      <c r="P67" s="222"/>
      <c r="Q67" s="222"/>
      <c r="R67" s="222"/>
      <c r="S67" s="222"/>
      <c r="T67" s="223"/>
      <c r="U67" s="222"/>
      <c r="V67" s="212"/>
      <c r="W67" s="212"/>
      <c r="X67" s="212"/>
      <c r="Y67" s="212"/>
      <c r="Z67" s="212"/>
      <c r="AA67" s="212"/>
      <c r="AB67" s="212"/>
      <c r="AC67" s="212"/>
      <c r="AD67" s="212"/>
      <c r="AE67" s="212" t="s">
        <v>118</v>
      </c>
      <c r="AF67" s="212">
        <v>0</v>
      </c>
      <c r="AG67" s="212"/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  <c r="BH67" s="212"/>
    </row>
    <row r="68" spans="1:60" x14ac:dyDescent="0.2">
      <c r="A68" s="214" t="s">
        <v>104</v>
      </c>
      <c r="B68" s="220" t="s">
        <v>57</v>
      </c>
      <c r="C68" s="266" t="s">
        <v>58</v>
      </c>
      <c r="D68" s="225"/>
      <c r="E68" s="230"/>
      <c r="F68" s="233"/>
      <c r="G68" s="233">
        <f>SUMIF(AE69:AE70,"&lt;&gt;NOR",G69:G70)</f>
        <v>0</v>
      </c>
      <c r="H68" s="233"/>
      <c r="I68" s="233">
        <f>SUM(I69:I70)</f>
        <v>0</v>
      </c>
      <c r="J68" s="233"/>
      <c r="K68" s="233">
        <f>SUM(K69:K70)</f>
        <v>0</v>
      </c>
      <c r="L68" s="233"/>
      <c r="M68" s="233">
        <f>SUM(M69:M70)</f>
        <v>0</v>
      </c>
      <c r="N68" s="226"/>
      <c r="O68" s="226">
        <f>SUM(O69:O70)</f>
        <v>94.99109</v>
      </c>
      <c r="P68" s="226"/>
      <c r="Q68" s="226">
        <f>SUM(Q69:Q70)</f>
        <v>0</v>
      </c>
      <c r="R68" s="226"/>
      <c r="S68" s="226"/>
      <c r="T68" s="227"/>
      <c r="U68" s="226">
        <f>SUM(U69:U70)</f>
        <v>163.59</v>
      </c>
      <c r="AE68" t="s">
        <v>105</v>
      </c>
    </row>
    <row r="69" spans="1:60" outlineLevel="1" x14ac:dyDescent="0.2">
      <c r="A69" s="213">
        <v>19</v>
      </c>
      <c r="B69" s="219" t="s">
        <v>172</v>
      </c>
      <c r="C69" s="264" t="s">
        <v>173</v>
      </c>
      <c r="D69" s="221" t="s">
        <v>116</v>
      </c>
      <c r="E69" s="228">
        <v>35.128799999999998</v>
      </c>
      <c r="F69" s="231"/>
      <c r="G69" s="232">
        <f>ROUND(E69*F69,2)</f>
        <v>0</v>
      </c>
      <c r="H69" s="231"/>
      <c r="I69" s="232">
        <f>ROUND(E69*H69,2)</f>
        <v>0</v>
      </c>
      <c r="J69" s="231"/>
      <c r="K69" s="232">
        <f>ROUND(E69*J69,2)</f>
        <v>0</v>
      </c>
      <c r="L69" s="232">
        <v>21</v>
      </c>
      <c r="M69" s="232">
        <f>G69*(1+L69/100)</f>
        <v>0</v>
      </c>
      <c r="N69" s="222">
        <v>2.7040799999999998</v>
      </c>
      <c r="O69" s="222">
        <f>ROUND(E69*N69,5)</f>
        <v>94.99109</v>
      </c>
      <c r="P69" s="222">
        <v>0</v>
      </c>
      <c r="Q69" s="222">
        <f>ROUND(E69*P69,5)</f>
        <v>0</v>
      </c>
      <c r="R69" s="222"/>
      <c r="S69" s="222"/>
      <c r="T69" s="223">
        <v>4.657</v>
      </c>
      <c r="U69" s="222">
        <f>ROUND(E69*T69,2)</f>
        <v>163.59</v>
      </c>
      <c r="V69" s="212"/>
      <c r="W69" s="212"/>
      <c r="X69" s="212"/>
      <c r="Y69" s="212"/>
      <c r="Z69" s="212"/>
      <c r="AA69" s="212"/>
      <c r="AB69" s="212"/>
      <c r="AC69" s="212"/>
      <c r="AD69" s="212"/>
      <c r="AE69" s="212" t="s">
        <v>113</v>
      </c>
      <c r="AF69" s="212"/>
      <c r="AG69" s="212"/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</row>
    <row r="70" spans="1:60" outlineLevel="1" x14ac:dyDescent="0.2">
      <c r="A70" s="213"/>
      <c r="B70" s="219"/>
      <c r="C70" s="265" t="s">
        <v>174</v>
      </c>
      <c r="D70" s="224"/>
      <c r="E70" s="229">
        <v>35.128799999999998</v>
      </c>
      <c r="F70" s="232"/>
      <c r="G70" s="232"/>
      <c r="H70" s="232"/>
      <c r="I70" s="232"/>
      <c r="J70" s="232"/>
      <c r="K70" s="232"/>
      <c r="L70" s="232"/>
      <c r="M70" s="232"/>
      <c r="N70" s="222"/>
      <c r="O70" s="222"/>
      <c r="P70" s="222"/>
      <c r="Q70" s="222"/>
      <c r="R70" s="222"/>
      <c r="S70" s="222"/>
      <c r="T70" s="223"/>
      <c r="U70" s="222"/>
      <c r="V70" s="212"/>
      <c r="W70" s="212"/>
      <c r="X70" s="212"/>
      <c r="Y70" s="212"/>
      <c r="Z70" s="212"/>
      <c r="AA70" s="212"/>
      <c r="AB70" s="212"/>
      <c r="AC70" s="212"/>
      <c r="AD70" s="212"/>
      <c r="AE70" s="212" t="s">
        <v>118</v>
      </c>
      <c r="AF70" s="212">
        <v>0</v>
      </c>
      <c r="AG70" s="212"/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2"/>
      <c r="BF70" s="212"/>
      <c r="BG70" s="212"/>
      <c r="BH70" s="212"/>
    </row>
    <row r="71" spans="1:60" x14ac:dyDescent="0.2">
      <c r="A71" s="214" t="s">
        <v>104</v>
      </c>
      <c r="B71" s="220" t="s">
        <v>59</v>
      </c>
      <c r="C71" s="266" t="s">
        <v>60</v>
      </c>
      <c r="D71" s="225"/>
      <c r="E71" s="230"/>
      <c r="F71" s="233"/>
      <c r="G71" s="233">
        <f>SUMIF(AE72:AE80,"&lt;&gt;NOR",G72:G80)</f>
        <v>0</v>
      </c>
      <c r="H71" s="233"/>
      <c r="I71" s="233">
        <f>SUM(I72:I80)</f>
        <v>0</v>
      </c>
      <c r="J71" s="233"/>
      <c r="K71" s="233">
        <f>SUM(K72:K80)</f>
        <v>0</v>
      </c>
      <c r="L71" s="233"/>
      <c r="M71" s="233">
        <f>SUM(M72:M80)</f>
        <v>0</v>
      </c>
      <c r="N71" s="226"/>
      <c r="O71" s="226">
        <f>SUM(O72:O80)</f>
        <v>306.19475999999997</v>
      </c>
      <c r="P71" s="226"/>
      <c r="Q71" s="226">
        <f>SUM(Q72:Q80)</f>
        <v>0</v>
      </c>
      <c r="R71" s="226"/>
      <c r="S71" s="226"/>
      <c r="T71" s="227"/>
      <c r="U71" s="226">
        <f>SUM(U72:U80)</f>
        <v>1239.45</v>
      </c>
      <c r="AE71" t="s">
        <v>105</v>
      </c>
    </row>
    <row r="72" spans="1:60" ht="22.5" outlineLevel="1" x14ac:dyDescent="0.2">
      <c r="A72" s="213">
        <v>20</v>
      </c>
      <c r="B72" s="219" t="s">
        <v>175</v>
      </c>
      <c r="C72" s="264" t="s">
        <v>176</v>
      </c>
      <c r="D72" s="221" t="s">
        <v>116</v>
      </c>
      <c r="E72" s="228">
        <v>43.490400000000001</v>
      </c>
      <c r="F72" s="231"/>
      <c r="G72" s="232">
        <f>ROUND(E72*F72,2)</f>
        <v>0</v>
      </c>
      <c r="H72" s="231"/>
      <c r="I72" s="232">
        <f>ROUND(E72*H72,2)</f>
        <v>0</v>
      </c>
      <c r="J72" s="231"/>
      <c r="K72" s="232">
        <f>ROUND(E72*J72,2)</f>
        <v>0</v>
      </c>
      <c r="L72" s="232">
        <v>21</v>
      </c>
      <c r="M72" s="232">
        <f>G72*(1+L72/100)</f>
        <v>0</v>
      </c>
      <c r="N72" s="222">
        <v>3.0539000000000001</v>
      </c>
      <c r="O72" s="222">
        <f>ROUND(E72*N72,5)</f>
        <v>132.81532999999999</v>
      </c>
      <c r="P72" s="222">
        <v>0</v>
      </c>
      <c r="Q72" s="222">
        <f>ROUND(E72*P72,5)</f>
        <v>0</v>
      </c>
      <c r="R72" s="222"/>
      <c r="S72" s="222"/>
      <c r="T72" s="223">
        <v>14.143890000000001</v>
      </c>
      <c r="U72" s="222">
        <f>ROUND(E72*T72,2)</f>
        <v>615.12</v>
      </c>
      <c r="V72" s="212"/>
      <c r="W72" s="212"/>
      <c r="X72" s="212"/>
      <c r="Y72" s="212"/>
      <c r="Z72" s="212"/>
      <c r="AA72" s="212"/>
      <c r="AB72" s="212"/>
      <c r="AC72" s="212"/>
      <c r="AD72" s="212"/>
      <c r="AE72" s="212" t="s">
        <v>109</v>
      </c>
      <c r="AF72" s="212"/>
      <c r="AG72" s="212"/>
      <c r="AH72" s="212"/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</row>
    <row r="73" spans="1:60" outlineLevel="1" x14ac:dyDescent="0.2">
      <c r="A73" s="213"/>
      <c r="B73" s="219"/>
      <c r="C73" s="265" t="s">
        <v>177</v>
      </c>
      <c r="D73" s="224"/>
      <c r="E73" s="229">
        <v>13.9</v>
      </c>
      <c r="F73" s="232"/>
      <c r="G73" s="232"/>
      <c r="H73" s="232"/>
      <c r="I73" s="232"/>
      <c r="J73" s="232"/>
      <c r="K73" s="232"/>
      <c r="L73" s="232"/>
      <c r="M73" s="232"/>
      <c r="N73" s="222"/>
      <c r="O73" s="222"/>
      <c r="P73" s="222"/>
      <c r="Q73" s="222"/>
      <c r="R73" s="222"/>
      <c r="S73" s="222"/>
      <c r="T73" s="223"/>
      <c r="U73" s="222"/>
      <c r="V73" s="212"/>
      <c r="W73" s="212"/>
      <c r="X73" s="212"/>
      <c r="Y73" s="212"/>
      <c r="Z73" s="212"/>
      <c r="AA73" s="212"/>
      <c r="AB73" s="212"/>
      <c r="AC73" s="212"/>
      <c r="AD73" s="212"/>
      <c r="AE73" s="212" t="s">
        <v>118</v>
      </c>
      <c r="AF73" s="212">
        <v>0</v>
      </c>
      <c r="AG73" s="212"/>
      <c r="AH73" s="212"/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  <c r="BF73" s="212"/>
      <c r="BG73" s="212"/>
      <c r="BH73" s="212"/>
    </row>
    <row r="74" spans="1:60" outlineLevel="1" x14ac:dyDescent="0.2">
      <c r="A74" s="213"/>
      <c r="B74" s="219"/>
      <c r="C74" s="265" t="s">
        <v>178</v>
      </c>
      <c r="D74" s="224"/>
      <c r="E74" s="229">
        <v>27.92</v>
      </c>
      <c r="F74" s="232"/>
      <c r="G74" s="232"/>
      <c r="H74" s="232"/>
      <c r="I74" s="232"/>
      <c r="J74" s="232"/>
      <c r="K74" s="232"/>
      <c r="L74" s="232"/>
      <c r="M74" s="232"/>
      <c r="N74" s="222"/>
      <c r="O74" s="222"/>
      <c r="P74" s="222"/>
      <c r="Q74" s="222"/>
      <c r="R74" s="222"/>
      <c r="S74" s="222"/>
      <c r="T74" s="223"/>
      <c r="U74" s="222"/>
      <c r="V74" s="212"/>
      <c r="W74" s="212"/>
      <c r="X74" s="212"/>
      <c r="Y74" s="212"/>
      <c r="Z74" s="212"/>
      <c r="AA74" s="212"/>
      <c r="AB74" s="212"/>
      <c r="AC74" s="212"/>
      <c r="AD74" s="212"/>
      <c r="AE74" s="212" t="s">
        <v>118</v>
      </c>
      <c r="AF74" s="212">
        <v>0</v>
      </c>
      <c r="AG74" s="212"/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</row>
    <row r="75" spans="1:60" outlineLevel="1" x14ac:dyDescent="0.2">
      <c r="A75" s="213"/>
      <c r="B75" s="219"/>
      <c r="C75" s="265" t="s">
        <v>179</v>
      </c>
      <c r="D75" s="224"/>
      <c r="E75" s="229">
        <v>1.6704000000000001</v>
      </c>
      <c r="F75" s="232"/>
      <c r="G75" s="232"/>
      <c r="H75" s="232"/>
      <c r="I75" s="232"/>
      <c r="J75" s="232"/>
      <c r="K75" s="232"/>
      <c r="L75" s="232"/>
      <c r="M75" s="232"/>
      <c r="N75" s="222"/>
      <c r="O75" s="222"/>
      <c r="P75" s="222"/>
      <c r="Q75" s="222"/>
      <c r="R75" s="222"/>
      <c r="S75" s="222"/>
      <c r="T75" s="223"/>
      <c r="U75" s="222"/>
      <c r="V75" s="212"/>
      <c r="W75" s="212"/>
      <c r="X75" s="212"/>
      <c r="Y75" s="212"/>
      <c r="Z75" s="212"/>
      <c r="AA75" s="212"/>
      <c r="AB75" s="212"/>
      <c r="AC75" s="212"/>
      <c r="AD75" s="212"/>
      <c r="AE75" s="212" t="s">
        <v>118</v>
      </c>
      <c r="AF75" s="212">
        <v>0</v>
      </c>
      <c r="AG75" s="212"/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</row>
    <row r="76" spans="1:60" ht="22.5" outlineLevel="1" x14ac:dyDescent="0.2">
      <c r="A76" s="213">
        <v>21</v>
      </c>
      <c r="B76" s="219" t="s">
        <v>180</v>
      </c>
      <c r="C76" s="264" t="s">
        <v>181</v>
      </c>
      <c r="D76" s="221" t="s">
        <v>116</v>
      </c>
      <c r="E76" s="228">
        <v>54.428730000000002</v>
      </c>
      <c r="F76" s="231"/>
      <c r="G76" s="232">
        <f>ROUND(E76*F76,2)</f>
        <v>0</v>
      </c>
      <c r="H76" s="231"/>
      <c r="I76" s="232">
        <f>ROUND(E76*H76,2)</f>
        <v>0</v>
      </c>
      <c r="J76" s="231"/>
      <c r="K76" s="232">
        <f>ROUND(E76*J76,2)</f>
        <v>0</v>
      </c>
      <c r="L76" s="232">
        <v>21</v>
      </c>
      <c r="M76" s="232">
        <f>G76*(1+L76/100)</f>
        <v>0</v>
      </c>
      <c r="N76" s="222">
        <v>2.9161199999999998</v>
      </c>
      <c r="O76" s="222">
        <f>ROUND(E76*N76,5)</f>
        <v>158.72071</v>
      </c>
      <c r="P76" s="222">
        <v>0</v>
      </c>
      <c r="Q76" s="222">
        <f>ROUND(E76*P76,5)</f>
        <v>0</v>
      </c>
      <c r="R76" s="222"/>
      <c r="S76" s="222"/>
      <c r="T76" s="223">
        <v>10.183999999999999</v>
      </c>
      <c r="U76" s="222">
        <f>ROUND(E76*T76,2)</f>
        <v>554.29999999999995</v>
      </c>
      <c r="V76" s="212"/>
      <c r="W76" s="212"/>
      <c r="X76" s="212"/>
      <c r="Y76" s="212"/>
      <c r="Z76" s="212"/>
      <c r="AA76" s="212"/>
      <c r="AB76" s="212"/>
      <c r="AC76" s="212"/>
      <c r="AD76" s="212"/>
      <c r="AE76" s="212" t="s">
        <v>113</v>
      </c>
      <c r="AF76" s="212"/>
      <c r="AG76" s="212"/>
      <c r="AH76" s="212"/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</row>
    <row r="77" spans="1:60" outlineLevel="1" x14ac:dyDescent="0.2">
      <c r="A77" s="213"/>
      <c r="B77" s="219"/>
      <c r="C77" s="265" t="s">
        <v>182</v>
      </c>
      <c r="D77" s="224"/>
      <c r="E77" s="229">
        <v>54.428730000000002</v>
      </c>
      <c r="F77" s="232"/>
      <c r="G77" s="232"/>
      <c r="H77" s="232"/>
      <c r="I77" s="232"/>
      <c r="J77" s="232"/>
      <c r="K77" s="232"/>
      <c r="L77" s="232"/>
      <c r="M77" s="232"/>
      <c r="N77" s="222"/>
      <c r="O77" s="222"/>
      <c r="P77" s="222"/>
      <c r="Q77" s="222"/>
      <c r="R77" s="222"/>
      <c r="S77" s="222"/>
      <c r="T77" s="223"/>
      <c r="U77" s="222"/>
      <c r="V77" s="212"/>
      <c r="W77" s="212"/>
      <c r="X77" s="212"/>
      <c r="Y77" s="212"/>
      <c r="Z77" s="212"/>
      <c r="AA77" s="212"/>
      <c r="AB77" s="212"/>
      <c r="AC77" s="212"/>
      <c r="AD77" s="212"/>
      <c r="AE77" s="212" t="s">
        <v>118</v>
      </c>
      <c r="AF77" s="212">
        <v>0</v>
      </c>
      <c r="AG77" s="212"/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</row>
    <row r="78" spans="1:60" ht="22.5" outlineLevel="1" x14ac:dyDescent="0.2">
      <c r="A78" s="213">
        <v>22</v>
      </c>
      <c r="B78" s="219" t="s">
        <v>183</v>
      </c>
      <c r="C78" s="264" t="s">
        <v>184</v>
      </c>
      <c r="D78" s="221" t="s">
        <v>185</v>
      </c>
      <c r="E78" s="228">
        <v>1</v>
      </c>
      <c r="F78" s="231"/>
      <c r="G78" s="232">
        <f>ROUND(E78*F78,2)</f>
        <v>0</v>
      </c>
      <c r="H78" s="231"/>
      <c r="I78" s="232">
        <f>ROUND(E78*H78,2)</f>
        <v>0</v>
      </c>
      <c r="J78" s="231"/>
      <c r="K78" s="232">
        <f>ROUND(E78*J78,2)</f>
        <v>0</v>
      </c>
      <c r="L78" s="232">
        <v>21</v>
      </c>
      <c r="M78" s="232">
        <f>G78*(1+L78/100)</f>
        <v>0</v>
      </c>
      <c r="N78" s="222">
        <v>3.0539000000000001</v>
      </c>
      <c r="O78" s="222">
        <f>ROUND(E78*N78,5)</f>
        <v>3.0539000000000001</v>
      </c>
      <c r="P78" s="222">
        <v>0</v>
      </c>
      <c r="Q78" s="222">
        <f>ROUND(E78*P78,5)</f>
        <v>0</v>
      </c>
      <c r="R78" s="222"/>
      <c r="S78" s="222"/>
      <c r="T78" s="223">
        <v>16.28989</v>
      </c>
      <c r="U78" s="222">
        <f>ROUND(E78*T78,2)</f>
        <v>16.29</v>
      </c>
      <c r="V78" s="212"/>
      <c r="W78" s="212"/>
      <c r="X78" s="212"/>
      <c r="Y78" s="212"/>
      <c r="Z78" s="212"/>
      <c r="AA78" s="212"/>
      <c r="AB78" s="212"/>
      <c r="AC78" s="212"/>
      <c r="AD78" s="212"/>
      <c r="AE78" s="212" t="s">
        <v>113</v>
      </c>
      <c r="AF78" s="212"/>
      <c r="AG78" s="212"/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</row>
    <row r="79" spans="1:60" outlineLevel="1" x14ac:dyDescent="0.2">
      <c r="A79" s="213">
        <v>23</v>
      </c>
      <c r="B79" s="219" t="s">
        <v>186</v>
      </c>
      <c r="C79" s="264" t="s">
        <v>187</v>
      </c>
      <c r="D79" s="221" t="s">
        <v>112</v>
      </c>
      <c r="E79" s="228">
        <v>2.8</v>
      </c>
      <c r="F79" s="231"/>
      <c r="G79" s="232">
        <f>ROUND(E79*F79,2)</f>
        <v>0</v>
      </c>
      <c r="H79" s="231"/>
      <c r="I79" s="232">
        <f>ROUND(E79*H79,2)</f>
        <v>0</v>
      </c>
      <c r="J79" s="231"/>
      <c r="K79" s="232">
        <f>ROUND(E79*J79,2)</f>
        <v>0</v>
      </c>
      <c r="L79" s="232">
        <v>21</v>
      </c>
      <c r="M79" s="232">
        <f>G79*(1+L79/100)</f>
        <v>0</v>
      </c>
      <c r="N79" s="222">
        <v>3.0539000000000001</v>
      </c>
      <c r="O79" s="222">
        <f>ROUND(E79*N79,5)</f>
        <v>8.5509199999999996</v>
      </c>
      <c r="P79" s="222">
        <v>0</v>
      </c>
      <c r="Q79" s="222">
        <f>ROUND(E79*P79,5)</f>
        <v>0</v>
      </c>
      <c r="R79" s="222"/>
      <c r="S79" s="222"/>
      <c r="T79" s="223">
        <v>14.143890000000001</v>
      </c>
      <c r="U79" s="222">
        <f>ROUND(E79*T79,2)</f>
        <v>39.6</v>
      </c>
      <c r="V79" s="212"/>
      <c r="W79" s="212"/>
      <c r="X79" s="212"/>
      <c r="Y79" s="212"/>
      <c r="Z79" s="212"/>
      <c r="AA79" s="212"/>
      <c r="AB79" s="212"/>
      <c r="AC79" s="212"/>
      <c r="AD79" s="212"/>
      <c r="AE79" s="212" t="s">
        <v>113</v>
      </c>
      <c r="AF79" s="212"/>
      <c r="AG79" s="212"/>
      <c r="AH79" s="212"/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  <c r="BF79" s="212"/>
      <c r="BG79" s="212"/>
      <c r="BH79" s="212"/>
    </row>
    <row r="80" spans="1:60" outlineLevel="1" x14ac:dyDescent="0.2">
      <c r="A80" s="213">
        <v>24</v>
      </c>
      <c r="B80" s="219" t="s">
        <v>188</v>
      </c>
      <c r="C80" s="264" t="s">
        <v>189</v>
      </c>
      <c r="D80" s="221" t="s">
        <v>185</v>
      </c>
      <c r="E80" s="228">
        <v>1</v>
      </c>
      <c r="F80" s="231"/>
      <c r="G80" s="232">
        <f>ROUND(E80*F80,2)</f>
        <v>0</v>
      </c>
      <c r="H80" s="231"/>
      <c r="I80" s="232">
        <f>ROUND(E80*H80,2)</f>
        <v>0</v>
      </c>
      <c r="J80" s="231"/>
      <c r="K80" s="232">
        <f>ROUND(E80*J80,2)</f>
        <v>0</v>
      </c>
      <c r="L80" s="232">
        <v>21</v>
      </c>
      <c r="M80" s="232">
        <f>G80*(1+L80/100)</f>
        <v>0</v>
      </c>
      <c r="N80" s="222">
        <v>3.0539000000000001</v>
      </c>
      <c r="O80" s="222">
        <f>ROUND(E80*N80,5)</f>
        <v>3.0539000000000001</v>
      </c>
      <c r="P80" s="222">
        <v>0</v>
      </c>
      <c r="Q80" s="222">
        <f>ROUND(E80*P80,5)</f>
        <v>0</v>
      </c>
      <c r="R80" s="222"/>
      <c r="S80" s="222"/>
      <c r="T80" s="223">
        <v>14.143890000000001</v>
      </c>
      <c r="U80" s="222">
        <f>ROUND(E80*T80,2)</f>
        <v>14.14</v>
      </c>
      <c r="V80" s="212"/>
      <c r="W80" s="212"/>
      <c r="X80" s="212"/>
      <c r="Y80" s="212"/>
      <c r="Z80" s="212"/>
      <c r="AA80" s="212"/>
      <c r="AB80" s="212"/>
      <c r="AC80" s="212"/>
      <c r="AD80" s="212"/>
      <c r="AE80" s="212" t="s">
        <v>113</v>
      </c>
      <c r="AF80" s="212"/>
      <c r="AG80" s="212"/>
      <c r="AH80" s="212"/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</row>
    <row r="81" spans="1:60" x14ac:dyDescent="0.2">
      <c r="A81" s="214" t="s">
        <v>104</v>
      </c>
      <c r="B81" s="220" t="s">
        <v>61</v>
      </c>
      <c r="C81" s="266" t="s">
        <v>62</v>
      </c>
      <c r="D81" s="225"/>
      <c r="E81" s="230"/>
      <c r="F81" s="233"/>
      <c r="G81" s="233">
        <f>SUMIF(AE82:AE109,"&lt;&gt;NOR",G82:G109)</f>
        <v>0</v>
      </c>
      <c r="H81" s="233"/>
      <c r="I81" s="233">
        <f>SUM(I82:I109)</f>
        <v>0</v>
      </c>
      <c r="J81" s="233"/>
      <c r="K81" s="233">
        <f>SUM(K82:K109)</f>
        <v>0</v>
      </c>
      <c r="L81" s="233"/>
      <c r="M81" s="233">
        <f>SUM(M82:M109)</f>
        <v>0</v>
      </c>
      <c r="N81" s="226"/>
      <c r="O81" s="226">
        <f>SUM(O82:O109)</f>
        <v>837.10975000000008</v>
      </c>
      <c r="P81" s="226"/>
      <c r="Q81" s="226">
        <f>SUM(Q82:Q109)</f>
        <v>0</v>
      </c>
      <c r="R81" s="226"/>
      <c r="S81" s="226"/>
      <c r="T81" s="227"/>
      <c r="U81" s="226">
        <f>SUM(U82:U109)</f>
        <v>1135.7699999999998</v>
      </c>
      <c r="AE81" t="s">
        <v>105</v>
      </c>
    </row>
    <row r="82" spans="1:60" outlineLevel="1" x14ac:dyDescent="0.2">
      <c r="A82" s="213">
        <v>25</v>
      </c>
      <c r="B82" s="219" t="s">
        <v>190</v>
      </c>
      <c r="C82" s="264" t="s">
        <v>191</v>
      </c>
      <c r="D82" s="221" t="s">
        <v>121</v>
      </c>
      <c r="E82" s="228">
        <v>205.7</v>
      </c>
      <c r="F82" s="231"/>
      <c r="G82" s="232">
        <f>ROUND(E82*F82,2)</f>
        <v>0</v>
      </c>
      <c r="H82" s="231"/>
      <c r="I82" s="232">
        <f>ROUND(E82*H82,2)</f>
        <v>0</v>
      </c>
      <c r="J82" s="231"/>
      <c r="K82" s="232">
        <f>ROUND(E82*J82,2)</f>
        <v>0</v>
      </c>
      <c r="L82" s="232">
        <v>21</v>
      </c>
      <c r="M82" s="232">
        <f>G82*(1+L82/100)</f>
        <v>0</v>
      </c>
      <c r="N82" s="222">
        <v>2.8660000000000001E-2</v>
      </c>
      <c r="O82" s="222">
        <f>ROUND(E82*N82,5)</f>
        <v>5.8953600000000002</v>
      </c>
      <c r="P82" s="222">
        <v>0</v>
      </c>
      <c r="Q82" s="222">
        <f>ROUND(E82*P82,5)</f>
        <v>0</v>
      </c>
      <c r="R82" s="222"/>
      <c r="S82" s="222"/>
      <c r="T82" s="223">
        <v>0.46500000000000002</v>
      </c>
      <c r="U82" s="222">
        <f>ROUND(E82*T82,2)</f>
        <v>95.65</v>
      </c>
      <c r="V82" s="212"/>
      <c r="W82" s="212"/>
      <c r="X82" s="212"/>
      <c r="Y82" s="212"/>
      <c r="Z82" s="212"/>
      <c r="AA82" s="212"/>
      <c r="AB82" s="212"/>
      <c r="AC82" s="212"/>
      <c r="AD82" s="212"/>
      <c r="AE82" s="212" t="s">
        <v>113</v>
      </c>
      <c r="AF82" s="212"/>
      <c r="AG82" s="212"/>
      <c r="AH82" s="212"/>
      <c r="AI82" s="212"/>
      <c r="AJ82" s="212"/>
      <c r="AK82" s="212"/>
      <c r="AL82" s="212"/>
      <c r="AM82" s="212"/>
      <c r="AN82" s="212"/>
      <c r="AO82" s="212"/>
      <c r="AP82" s="212"/>
      <c r="AQ82" s="212"/>
      <c r="AR82" s="212"/>
      <c r="AS82" s="212"/>
      <c r="AT82" s="212"/>
      <c r="AU82" s="212"/>
      <c r="AV82" s="212"/>
      <c r="AW82" s="212"/>
      <c r="AX82" s="212"/>
      <c r="AY82" s="212"/>
      <c r="AZ82" s="212"/>
      <c r="BA82" s="212"/>
      <c r="BB82" s="212"/>
      <c r="BC82" s="212"/>
      <c r="BD82" s="212"/>
      <c r="BE82" s="212"/>
      <c r="BF82" s="212"/>
      <c r="BG82" s="212"/>
      <c r="BH82" s="212"/>
    </row>
    <row r="83" spans="1:60" outlineLevel="1" x14ac:dyDescent="0.2">
      <c r="A83" s="213"/>
      <c r="B83" s="219"/>
      <c r="C83" s="265" t="s">
        <v>192</v>
      </c>
      <c r="D83" s="224"/>
      <c r="E83" s="229">
        <v>139</v>
      </c>
      <c r="F83" s="232"/>
      <c r="G83" s="232"/>
      <c r="H83" s="232"/>
      <c r="I83" s="232"/>
      <c r="J83" s="232"/>
      <c r="K83" s="232"/>
      <c r="L83" s="232"/>
      <c r="M83" s="232"/>
      <c r="N83" s="222"/>
      <c r="O83" s="222"/>
      <c r="P83" s="222"/>
      <c r="Q83" s="222"/>
      <c r="R83" s="222"/>
      <c r="S83" s="222"/>
      <c r="T83" s="223"/>
      <c r="U83" s="222"/>
      <c r="V83" s="212"/>
      <c r="W83" s="212"/>
      <c r="X83" s="212"/>
      <c r="Y83" s="212"/>
      <c r="Z83" s="212"/>
      <c r="AA83" s="212"/>
      <c r="AB83" s="212"/>
      <c r="AC83" s="212"/>
      <c r="AD83" s="212"/>
      <c r="AE83" s="212" t="s">
        <v>118</v>
      </c>
      <c r="AF83" s="212">
        <v>0</v>
      </c>
      <c r="AG83" s="212"/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</row>
    <row r="84" spans="1:60" outlineLevel="1" x14ac:dyDescent="0.2">
      <c r="A84" s="213"/>
      <c r="B84" s="219"/>
      <c r="C84" s="265" t="s">
        <v>193</v>
      </c>
      <c r="D84" s="224"/>
      <c r="E84" s="229">
        <v>66.7</v>
      </c>
      <c r="F84" s="232"/>
      <c r="G84" s="232"/>
      <c r="H84" s="232"/>
      <c r="I84" s="232"/>
      <c r="J84" s="232"/>
      <c r="K84" s="232"/>
      <c r="L84" s="232"/>
      <c r="M84" s="232"/>
      <c r="N84" s="222"/>
      <c r="O84" s="222"/>
      <c r="P84" s="222"/>
      <c r="Q84" s="222"/>
      <c r="R84" s="222"/>
      <c r="S84" s="222"/>
      <c r="T84" s="223"/>
      <c r="U84" s="222"/>
      <c r="V84" s="212"/>
      <c r="W84" s="212"/>
      <c r="X84" s="212"/>
      <c r="Y84" s="212"/>
      <c r="Z84" s="212"/>
      <c r="AA84" s="212"/>
      <c r="AB84" s="212"/>
      <c r="AC84" s="212"/>
      <c r="AD84" s="212"/>
      <c r="AE84" s="212" t="s">
        <v>118</v>
      </c>
      <c r="AF84" s="212">
        <v>0</v>
      </c>
      <c r="AG84" s="212"/>
      <c r="AH84" s="212"/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</row>
    <row r="85" spans="1:60" outlineLevel="1" x14ac:dyDescent="0.2">
      <c r="A85" s="213">
        <v>26</v>
      </c>
      <c r="B85" s="219" t="s">
        <v>194</v>
      </c>
      <c r="C85" s="264" t="s">
        <v>195</v>
      </c>
      <c r="D85" s="221" t="s">
        <v>121</v>
      </c>
      <c r="E85" s="228">
        <v>484.9</v>
      </c>
      <c r="F85" s="231"/>
      <c r="G85" s="232">
        <f>ROUND(E85*F85,2)</f>
        <v>0</v>
      </c>
      <c r="H85" s="231"/>
      <c r="I85" s="232">
        <f>ROUND(E85*H85,2)</f>
        <v>0</v>
      </c>
      <c r="J85" s="231"/>
      <c r="K85" s="232">
        <f>ROUND(E85*J85,2)</f>
        <v>0</v>
      </c>
      <c r="L85" s="232">
        <v>21</v>
      </c>
      <c r="M85" s="232">
        <f>G85*(1+L85/100)</f>
        <v>0</v>
      </c>
      <c r="N85" s="222">
        <v>0.21251999999999999</v>
      </c>
      <c r="O85" s="222">
        <f>ROUND(E85*N85,5)</f>
        <v>103.05095</v>
      </c>
      <c r="P85" s="222">
        <v>0</v>
      </c>
      <c r="Q85" s="222">
        <f>ROUND(E85*P85,5)</f>
        <v>0</v>
      </c>
      <c r="R85" s="222"/>
      <c r="S85" s="222"/>
      <c r="T85" s="223">
        <v>0.17799999999999999</v>
      </c>
      <c r="U85" s="222">
        <f>ROUND(E85*T85,2)</f>
        <v>86.31</v>
      </c>
      <c r="V85" s="212"/>
      <c r="W85" s="212"/>
      <c r="X85" s="212"/>
      <c r="Y85" s="212"/>
      <c r="Z85" s="212"/>
      <c r="AA85" s="212"/>
      <c r="AB85" s="212"/>
      <c r="AC85" s="212"/>
      <c r="AD85" s="212"/>
      <c r="AE85" s="212" t="s">
        <v>113</v>
      </c>
      <c r="AF85" s="212"/>
      <c r="AG85" s="212"/>
      <c r="AH85" s="212"/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</row>
    <row r="86" spans="1:60" outlineLevel="1" x14ac:dyDescent="0.2">
      <c r="A86" s="213"/>
      <c r="B86" s="219"/>
      <c r="C86" s="265" t="s">
        <v>192</v>
      </c>
      <c r="D86" s="224"/>
      <c r="E86" s="229">
        <v>139</v>
      </c>
      <c r="F86" s="232"/>
      <c r="G86" s="232"/>
      <c r="H86" s="232"/>
      <c r="I86" s="232"/>
      <c r="J86" s="232"/>
      <c r="K86" s="232"/>
      <c r="L86" s="232"/>
      <c r="M86" s="232"/>
      <c r="N86" s="222"/>
      <c r="O86" s="222"/>
      <c r="P86" s="222"/>
      <c r="Q86" s="222"/>
      <c r="R86" s="222"/>
      <c r="S86" s="222"/>
      <c r="T86" s="223"/>
      <c r="U86" s="222"/>
      <c r="V86" s="212"/>
      <c r="W86" s="212"/>
      <c r="X86" s="212"/>
      <c r="Y86" s="212"/>
      <c r="Z86" s="212"/>
      <c r="AA86" s="212"/>
      <c r="AB86" s="212"/>
      <c r="AC86" s="212"/>
      <c r="AD86" s="212"/>
      <c r="AE86" s="212" t="s">
        <v>118</v>
      </c>
      <c r="AF86" s="212">
        <v>0</v>
      </c>
      <c r="AG86" s="212"/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12"/>
      <c r="BH86" s="212"/>
    </row>
    <row r="87" spans="1:60" outlineLevel="1" x14ac:dyDescent="0.2">
      <c r="A87" s="213"/>
      <c r="B87" s="219"/>
      <c r="C87" s="265" t="s">
        <v>196</v>
      </c>
      <c r="D87" s="224"/>
      <c r="E87" s="229">
        <v>279.2</v>
      </c>
      <c r="F87" s="232"/>
      <c r="G87" s="232"/>
      <c r="H87" s="232"/>
      <c r="I87" s="232"/>
      <c r="J87" s="232"/>
      <c r="K87" s="232"/>
      <c r="L87" s="232"/>
      <c r="M87" s="232"/>
      <c r="N87" s="222"/>
      <c r="O87" s="222"/>
      <c r="P87" s="222"/>
      <c r="Q87" s="222"/>
      <c r="R87" s="222"/>
      <c r="S87" s="222"/>
      <c r="T87" s="223"/>
      <c r="U87" s="222"/>
      <c r="V87" s="212"/>
      <c r="W87" s="212"/>
      <c r="X87" s="212"/>
      <c r="Y87" s="212"/>
      <c r="Z87" s="212"/>
      <c r="AA87" s="212"/>
      <c r="AB87" s="212"/>
      <c r="AC87" s="212"/>
      <c r="AD87" s="212"/>
      <c r="AE87" s="212" t="s">
        <v>118</v>
      </c>
      <c r="AF87" s="212">
        <v>0</v>
      </c>
      <c r="AG87" s="212"/>
      <c r="AH87" s="212"/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</row>
    <row r="88" spans="1:60" outlineLevel="1" x14ac:dyDescent="0.2">
      <c r="A88" s="213"/>
      <c r="B88" s="219"/>
      <c r="C88" s="265" t="s">
        <v>193</v>
      </c>
      <c r="D88" s="224"/>
      <c r="E88" s="229">
        <v>66.7</v>
      </c>
      <c r="F88" s="232"/>
      <c r="G88" s="232"/>
      <c r="H88" s="232"/>
      <c r="I88" s="232"/>
      <c r="J88" s="232"/>
      <c r="K88" s="232"/>
      <c r="L88" s="232"/>
      <c r="M88" s="232"/>
      <c r="N88" s="222"/>
      <c r="O88" s="222"/>
      <c r="P88" s="222"/>
      <c r="Q88" s="222"/>
      <c r="R88" s="222"/>
      <c r="S88" s="222"/>
      <c r="T88" s="223"/>
      <c r="U88" s="222"/>
      <c r="V88" s="212"/>
      <c r="W88" s="212"/>
      <c r="X88" s="212"/>
      <c r="Y88" s="212"/>
      <c r="Z88" s="212"/>
      <c r="AA88" s="212"/>
      <c r="AB88" s="212"/>
      <c r="AC88" s="212"/>
      <c r="AD88" s="212"/>
      <c r="AE88" s="212" t="s">
        <v>118</v>
      </c>
      <c r="AF88" s="212">
        <v>0</v>
      </c>
      <c r="AG88" s="212"/>
      <c r="AH88" s="212"/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2"/>
      <c r="BC88" s="212"/>
      <c r="BD88" s="212"/>
      <c r="BE88" s="212"/>
      <c r="BF88" s="212"/>
      <c r="BG88" s="212"/>
      <c r="BH88" s="212"/>
    </row>
    <row r="89" spans="1:60" outlineLevel="1" x14ac:dyDescent="0.2">
      <c r="A89" s="213">
        <v>27</v>
      </c>
      <c r="B89" s="219" t="s">
        <v>197</v>
      </c>
      <c r="C89" s="264" t="s">
        <v>198</v>
      </c>
      <c r="D89" s="221" t="s">
        <v>121</v>
      </c>
      <c r="E89" s="228">
        <v>411.40199999999999</v>
      </c>
      <c r="F89" s="231"/>
      <c r="G89" s="232">
        <f>ROUND(E89*F89,2)</f>
        <v>0</v>
      </c>
      <c r="H89" s="231"/>
      <c r="I89" s="232">
        <f>ROUND(E89*H89,2)</f>
        <v>0</v>
      </c>
      <c r="J89" s="231"/>
      <c r="K89" s="232">
        <f>ROUND(E89*J89,2)</f>
        <v>0</v>
      </c>
      <c r="L89" s="232">
        <v>21</v>
      </c>
      <c r="M89" s="232">
        <f>G89*(1+L89/100)</f>
        <v>0</v>
      </c>
      <c r="N89" s="222">
        <v>1.1285799999999999</v>
      </c>
      <c r="O89" s="222">
        <f>ROUND(E89*N89,5)</f>
        <v>464.30007000000001</v>
      </c>
      <c r="P89" s="222">
        <v>0</v>
      </c>
      <c r="Q89" s="222">
        <f>ROUND(E89*P89,5)</f>
        <v>0</v>
      </c>
      <c r="R89" s="222"/>
      <c r="S89" s="222"/>
      <c r="T89" s="223">
        <v>1.8819999999999999</v>
      </c>
      <c r="U89" s="222">
        <f>ROUND(E89*T89,2)</f>
        <v>774.26</v>
      </c>
      <c r="V89" s="212"/>
      <c r="W89" s="212"/>
      <c r="X89" s="212"/>
      <c r="Y89" s="212"/>
      <c r="Z89" s="212"/>
      <c r="AA89" s="212"/>
      <c r="AB89" s="212"/>
      <c r="AC89" s="212"/>
      <c r="AD89" s="212"/>
      <c r="AE89" s="212" t="s">
        <v>113</v>
      </c>
      <c r="AF89" s="212"/>
      <c r="AG89" s="212"/>
      <c r="AH89" s="212"/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2"/>
      <c r="BF89" s="212"/>
      <c r="BG89" s="212"/>
      <c r="BH89" s="212"/>
    </row>
    <row r="90" spans="1:60" outlineLevel="1" x14ac:dyDescent="0.2">
      <c r="A90" s="213"/>
      <c r="B90" s="219"/>
      <c r="C90" s="265" t="s">
        <v>199</v>
      </c>
      <c r="D90" s="224"/>
      <c r="E90" s="229">
        <v>299.58</v>
      </c>
      <c r="F90" s="232"/>
      <c r="G90" s="232"/>
      <c r="H90" s="232"/>
      <c r="I90" s="232"/>
      <c r="J90" s="232"/>
      <c r="K90" s="232"/>
      <c r="L90" s="232"/>
      <c r="M90" s="232"/>
      <c r="N90" s="222"/>
      <c r="O90" s="222"/>
      <c r="P90" s="222"/>
      <c r="Q90" s="222"/>
      <c r="R90" s="222"/>
      <c r="S90" s="222"/>
      <c r="T90" s="223"/>
      <c r="U90" s="222"/>
      <c r="V90" s="212"/>
      <c r="W90" s="212"/>
      <c r="X90" s="212"/>
      <c r="Y90" s="212"/>
      <c r="Z90" s="212"/>
      <c r="AA90" s="212"/>
      <c r="AB90" s="212"/>
      <c r="AC90" s="212"/>
      <c r="AD90" s="212"/>
      <c r="AE90" s="212" t="s">
        <v>118</v>
      </c>
      <c r="AF90" s="212">
        <v>0</v>
      </c>
      <c r="AG90" s="212"/>
      <c r="AH90" s="212"/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</row>
    <row r="91" spans="1:60" outlineLevel="1" x14ac:dyDescent="0.2">
      <c r="A91" s="213"/>
      <c r="B91" s="219"/>
      <c r="C91" s="265" t="s">
        <v>200</v>
      </c>
      <c r="D91" s="224"/>
      <c r="E91" s="229">
        <v>54.432000000000002</v>
      </c>
      <c r="F91" s="232"/>
      <c r="G91" s="232"/>
      <c r="H91" s="232"/>
      <c r="I91" s="232"/>
      <c r="J91" s="232"/>
      <c r="K91" s="232"/>
      <c r="L91" s="232"/>
      <c r="M91" s="232"/>
      <c r="N91" s="222"/>
      <c r="O91" s="222"/>
      <c r="P91" s="222"/>
      <c r="Q91" s="222"/>
      <c r="R91" s="222"/>
      <c r="S91" s="222"/>
      <c r="T91" s="223"/>
      <c r="U91" s="222"/>
      <c r="V91" s="212"/>
      <c r="W91" s="212"/>
      <c r="X91" s="212"/>
      <c r="Y91" s="212"/>
      <c r="Z91" s="212"/>
      <c r="AA91" s="212"/>
      <c r="AB91" s="212"/>
      <c r="AC91" s="212"/>
      <c r="AD91" s="212"/>
      <c r="AE91" s="212" t="s">
        <v>118</v>
      </c>
      <c r="AF91" s="212">
        <v>0</v>
      </c>
      <c r="AG91" s="212"/>
      <c r="AH91" s="212"/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</row>
    <row r="92" spans="1:60" outlineLevel="1" x14ac:dyDescent="0.2">
      <c r="A92" s="213"/>
      <c r="B92" s="219"/>
      <c r="C92" s="265" t="s">
        <v>201</v>
      </c>
      <c r="D92" s="224"/>
      <c r="E92" s="229">
        <v>44.44</v>
      </c>
      <c r="F92" s="232"/>
      <c r="G92" s="232"/>
      <c r="H92" s="232"/>
      <c r="I92" s="232"/>
      <c r="J92" s="232"/>
      <c r="K92" s="232"/>
      <c r="L92" s="232"/>
      <c r="M92" s="232"/>
      <c r="N92" s="222"/>
      <c r="O92" s="222"/>
      <c r="P92" s="222"/>
      <c r="Q92" s="222"/>
      <c r="R92" s="222"/>
      <c r="S92" s="222"/>
      <c r="T92" s="223"/>
      <c r="U92" s="222"/>
      <c r="V92" s="212"/>
      <c r="W92" s="212"/>
      <c r="X92" s="212"/>
      <c r="Y92" s="212"/>
      <c r="Z92" s="212"/>
      <c r="AA92" s="212"/>
      <c r="AB92" s="212"/>
      <c r="AC92" s="212"/>
      <c r="AD92" s="212"/>
      <c r="AE92" s="212" t="s">
        <v>118</v>
      </c>
      <c r="AF92" s="212">
        <v>0</v>
      </c>
      <c r="AG92" s="212"/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12"/>
      <c r="AY92" s="212"/>
      <c r="AZ92" s="212"/>
      <c r="BA92" s="212"/>
      <c r="BB92" s="212"/>
      <c r="BC92" s="212"/>
      <c r="BD92" s="212"/>
      <c r="BE92" s="212"/>
      <c r="BF92" s="212"/>
      <c r="BG92" s="212"/>
      <c r="BH92" s="212"/>
    </row>
    <row r="93" spans="1:60" outlineLevel="1" x14ac:dyDescent="0.2">
      <c r="A93" s="213"/>
      <c r="B93" s="219"/>
      <c r="C93" s="265" t="s">
        <v>202</v>
      </c>
      <c r="D93" s="224"/>
      <c r="E93" s="229">
        <v>12.95</v>
      </c>
      <c r="F93" s="232"/>
      <c r="G93" s="232"/>
      <c r="H93" s="232"/>
      <c r="I93" s="232"/>
      <c r="J93" s="232"/>
      <c r="K93" s="232"/>
      <c r="L93" s="232"/>
      <c r="M93" s="232"/>
      <c r="N93" s="222"/>
      <c r="O93" s="222"/>
      <c r="P93" s="222"/>
      <c r="Q93" s="222"/>
      <c r="R93" s="222"/>
      <c r="S93" s="222"/>
      <c r="T93" s="223"/>
      <c r="U93" s="222"/>
      <c r="V93" s="212"/>
      <c r="W93" s="212"/>
      <c r="X93" s="212"/>
      <c r="Y93" s="212"/>
      <c r="Z93" s="212"/>
      <c r="AA93" s="212"/>
      <c r="AB93" s="212"/>
      <c r="AC93" s="212"/>
      <c r="AD93" s="212"/>
      <c r="AE93" s="212" t="s">
        <v>118</v>
      </c>
      <c r="AF93" s="212">
        <v>0</v>
      </c>
      <c r="AG93" s="212"/>
      <c r="AH93" s="212"/>
      <c r="AI93" s="212"/>
      <c r="AJ93" s="212"/>
      <c r="AK93" s="212"/>
      <c r="AL93" s="212"/>
      <c r="AM93" s="212"/>
      <c r="AN93" s="212"/>
      <c r="AO93" s="212"/>
      <c r="AP93" s="212"/>
      <c r="AQ93" s="212"/>
      <c r="AR93" s="212"/>
      <c r="AS93" s="212"/>
      <c r="AT93" s="212"/>
      <c r="AU93" s="212"/>
      <c r="AV93" s="212"/>
      <c r="AW93" s="212"/>
      <c r="AX93" s="212"/>
      <c r="AY93" s="212"/>
      <c r="AZ93" s="212"/>
      <c r="BA93" s="212"/>
      <c r="BB93" s="212"/>
      <c r="BC93" s="212"/>
      <c r="BD93" s="212"/>
      <c r="BE93" s="212"/>
      <c r="BF93" s="212"/>
      <c r="BG93" s="212"/>
      <c r="BH93" s="212"/>
    </row>
    <row r="94" spans="1:60" outlineLevel="1" x14ac:dyDescent="0.2">
      <c r="A94" s="213">
        <v>28</v>
      </c>
      <c r="B94" s="219" t="s">
        <v>203</v>
      </c>
      <c r="C94" s="264" t="s">
        <v>204</v>
      </c>
      <c r="D94" s="221" t="s">
        <v>121</v>
      </c>
      <c r="E94" s="228">
        <v>411.40199999999999</v>
      </c>
      <c r="F94" s="231"/>
      <c r="G94" s="232">
        <f>ROUND(E94*F94,2)</f>
        <v>0</v>
      </c>
      <c r="H94" s="231"/>
      <c r="I94" s="232">
        <f>ROUND(E94*H94,2)</f>
        <v>0</v>
      </c>
      <c r="J94" s="231"/>
      <c r="K94" s="232">
        <f>ROUND(E94*J94,2)</f>
        <v>0</v>
      </c>
      <c r="L94" s="232">
        <v>21</v>
      </c>
      <c r="M94" s="232">
        <f>G94*(1+L94/100)</f>
        <v>0</v>
      </c>
      <c r="N94" s="222">
        <v>0.31878000000000001</v>
      </c>
      <c r="O94" s="222">
        <f>ROUND(E94*N94,5)</f>
        <v>131.14672999999999</v>
      </c>
      <c r="P94" s="222">
        <v>0</v>
      </c>
      <c r="Q94" s="222">
        <f>ROUND(E94*P94,5)</f>
        <v>0</v>
      </c>
      <c r="R94" s="222"/>
      <c r="S94" s="222"/>
      <c r="T94" s="223">
        <v>0.192</v>
      </c>
      <c r="U94" s="222">
        <f>ROUND(E94*T94,2)</f>
        <v>78.989999999999995</v>
      </c>
      <c r="V94" s="212"/>
      <c r="W94" s="212"/>
      <c r="X94" s="212"/>
      <c r="Y94" s="212"/>
      <c r="Z94" s="212"/>
      <c r="AA94" s="212"/>
      <c r="AB94" s="212"/>
      <c r="AC94" s="212"/>
      <c r="AD94" s="212"/>
      <c r="AE94" s="212" t="s">
        <v>113</v>
      </c>
      <c r="AF94" s="212"/>
      <c r="AG94" s="212"/>
      <c r="AH94" s="212"/>
      <c r="AI94" s="212"/>
      <c r="AJ94" s="212"/>
      <c r="AK94" s="212"/>
      <c r="AL94" s="212"/>
      <c r="AM94" s="212"/>
      <c r="AN94" s="212"/>
      <c r="AO94" s="212"/>
      <c r="AP94" s="212"/>
      <c r="AQ94" s="212"/>
      <c r="AR94" s="212"/>
      <c r="AS94" s="212"/>
      <c r="AT94" s="212"/>
      <c r="AU94" s="212"/>
      <c r="AV94" s="212"/>
      <c r="AW94" s="212"/>
      <c r="AX94" s="212"/>
      <c r="AY94" s="212"/>
      <c r="AZ94" s="212"/>
      <c r="BA94" s="212"/>
      <c r="BB94" s="212"/>
      <c r="BC94" s="212"/>
      <c r="BD94" s="212"/>
      <c r="BE94" s="212"/>
      <c r="BF94" s="212"/>
      <c r="BG94" s="212"/>
      <c r="BH94" s="212"/>
    </row>
    <row r="95" spans="1:60" outlineLevel="1" x14ac:dyDescent="0.2">
      <c r="A95" s="213"/>
      <c r="B95" s="219"/>
      <c r="C95" s="265" t="s">
        <v>199</v>
      </c>
      <c r="D95" s="224"/>
      <c r="E95" s="229">
        <v>299.58</v>
      </c>
      <c r="F95" s="232"/>
      <c r="G95" s="232"/>
      <c r="H95" s="232"/>
      <c r="I95" s="232"/>
      <c r="J95" s="232"/>
      <c r="K95" s="232"/>
      <c r="L95" s="232"/>
      <c r="M95" s="232"/>
      <c r="N95" s="222"/>
      <c r="O95" s="222"/>
      <c r="P95" s="222"/>
      <c r="Q95" s="222"/>
      <c r="R95" s="222"/>
      <c r="S95" s="222"/>
      <c r="T95" s="223"/>
      <c r="U95" s="222"/>
      <c r="V95" s="212"/>
      <c r="W95" s="212"/>
      <c r="X95" s="212"/>
      <c r="Y95" s="212"/>
      <c r="Z95" s="212"/>
      <c r="AA95" s="212"/>
      <c r="AB95" s="212"/>
      <c r="AC95" s="212"/>
      <c r="AD95" s="212"/>
      <c r="AE95" s="212" t="s">
        <v>118</v>
      </c>
      <c r="AF95" s="212">
        <v>0</v>
      </c>
      <c r="AG95" s="212"/>
      <c r="AH95" s="212"/>
      <c r="AI95" s="212"/>
      <c r="AJ95" s="212"/>
      <c r="AK95" s="212"/>
      <c r="AL95" s="212"/>
      <c r="AM95" s="212"/>
      <c r="AN95" s="212"/>
      <c r="AO95" s="212"/>
      <c r="AP95" s="212"/>
      <c r="AQ95" s="212"/>
      <c r="AR95" s="212"/>
      <c r="AS95" s="212"/>
      <c r="AT95" s="212"/>
      <c r="AU95" s="212"/>
      <c r="AV95" s="212"/>
      <c r="AW95" s="212"/>
      <c r="AX95" s="212"/>
      <c r="AY95" s="212"/>
      <c r="AZ95" s="212"/>
      <c r="BA95" s="212"/>
      <c r="BB95" s="212"/>
      <c r="BC95" s="212"/>
      <c r="BD95" s="212"/>
      <c r="BE95" s="212"/>
      <c r="BF95" s="212"/>
      <c r="BG95" s="212"/>
      <c r="BH95" s="212"/>
    </row>
    <row r="96" spans="1:60" outlineLevel="1" x14ac:dyDescent="0.2">
      <c r="A96" s="213"/>
      <c r="B96" s="219"/>
      <c r="C96" s="265" t="s">
        <v>200</v>
      </c>
      <c r="D96" s="224"/>
      <c r="E96" s="229">
        <v>54.432000000000002</v>
      </c>
      <c r="F96" s="232"/>
      <c r="G96" s="232"/>
      <c r="H96" s="232"/>
      <c r="I96" s="232"/>
      <c r="J96" s="232"/>
      <c r="K96" s="232"/>
      <c r="L96" s="232"/>
      <c r="M96" s="232"/>
      <c r="N96" s="222"/>
      <c r="O96" s="222"/>
      <c r="P96" s="222"/>
      <c r="Q96" s="222"/>
      <c r="R96" s="222"/>
      <c r="S96" s="222"/>
      <c r="T96" s="223"/>
      <c r="U96" s="222"/>
      <c r="V96" s="212"/>
      <c r="W96" s="212"/>
      <c r="X96" s="212"/>
      <c r="Y96" s="212"/>
      <c r="Z96" s="212"/>
      <c r="AA96" s="212"/>
      <c r="AB96" s="212"/>
      <c r="AC96" s="212"/>
      <c r="AD96" s="212"/>
      <c r="AE96" s="212" t="s">
        <v>118</v>
      </c>
      <c r="AF96" s="212">
        <v>0</v>
      </c>
      <c r="AG96" s="212"/>
      <c r="AH96" s="212"/>
      <c r="AI96" s="212"/>
      <c r="AJ96" s="212"/>
      <c r="AK96" s="212"/>
      <c r="AL96" s="212"/>
      <c r="AM96" s="212"/>
      <c r="AN96" s="212"/>
      <c r="AO96" s="212"/>
      <c r="AP96" s="212"/>
      <c r="AQ96" s="212"/>
      <c r="AR96" s="212"/>
      <c r="AS96" s="212"/>
      <c r="AT96" s="212"/>
      <c r="AU96" s="212"/>
      <c r="AV96" s="212"/>
      <c r="AW96" s="212"/>
      <c r="AX96" s="212"/>
      <c r="AY96" s="212"/>
      <c r="AZ96" s="212"/>
      <c r="BA96" s="212"/>
      <c r="BB96" s="212"/>
      <c r="BC96" s="212"/>
      <c r="BD96" s="212"/>
      <c r="BE96" s="212"/>
      <c r="BF96" s="212"/>
      <c r="BG96" s="212"/>
      <c r="BH96" s="212"/>
    </row>
    <row r="97" spans="1:60" outlineLevel="1" x14ac:dyDescent="0.2">
      <c r="A97" s="213"/>
      <c r="B97" s="219"/>
      <c r="C97" s="265" t="s">
        <v>201</v>
      </c>
      <c r="D97" s="224"/>
      <c r="E97" s="229">
        <v>44.44</v>
      </c>
      <c r="F97" s="232"/>
      <c r="G97" s="232"/>
      <c r="H97" s="232"/>
      <c r="I97" s="232"/>
      <c r="J97" s="232"/>
      <c r="K97" s="232"/>
      <c r="L97" s="232"/>
      <c r="M97" s="232"/>
      <c r="N97" s="222"/>
      <c r="O97" s="222"/>
      <c r="P97" s="222"/>
      <c r="Q97" s="222"/>
      <c r="R97" s="222"/>
      <c r="S97" s="222"/>
      <c r="T97" s="223"/>
      <c r="U97" s="222"/>
      <c r="V97" s="212"/>
      <c r="W97" s="212"/>
      <c r="X97" s="212"/>
      <c r="Y97" s="212"/>
      <c r="Z97" s="212"/>
      <c r="AA97" s="212"/>
      <c r="AB97" s="212"/>
      <c r="AC97" s="212"/>
      <c r="AD97" s="212"/>
      <c r="AE97" s="212" t="s">
        <v>118</v>
      </c>
      <c r="AF97" s="212">
        <v>0</v>
      </c>
      <c r="AG97" s="212"/>
      <c r="AH97" s="212"/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  <c r="AV97" s="212"/>
      <c r="AW97" s="212"/>
      <c r="AX97" s="212"/>
      <c r="AY97" s="212"/>
      <c r="AZ97" s="212"/>
      <c r="BA97" s="212"/>
      <c r="BB97" s="212"/>
      <c r="BC97" s="212"/>
      <c r="BD97" s="212"/>
      <c r="BE97" s="212"/>
      <c r="BF97" s="212"/>
      <c r="BG97" s="212"/>
      <c r="BH97" s="212"/>
    </row>
    <row r="98" spans="1:60" outlineLevel="1" x14ac:dyDescent="0.2">
      <c r="A98" s="213"/>
      <c r="B98" s="219"/>
      <c r="C98" s="265" t="s">
        <v>202</v>
      </c>
      <c r="D98" s="224"/>
      <c r="E98" s="229">
        <v>12.95</v>
      </c>
      <c r="F98" s="232"/>
      <c r="G98" s="232"/>
      <c r="H98" s="232"/>
      <c r="I98" s="232"/>
      <c r="J98" s="232"/>
      <c r="K98" s="232"/>
      <c r="L98" s="232"/>
      <c r="M98" s="232"/>
      <c r="N98" s="222"/>
      <c r="O98" s="222"/>
      <c r="P98" s="222"/>
      <c r="Q98" s="222"/>
      <c r="R98" s="222"/>
      <c r="S98" s="222"/>
      <c r="T98" s="223"/>
      <c r="U98" s="222"/>
      <c r="V98" s="212"/>
      <c r="W98" s="212"/>
      <c r="X98" s="212"/>
      <c r="Y98" s="212"/>
      <c r="Z98" s="212"/>
      <c r="AA98" s="212"/>
      <c r="AB98" s="212"/>
      <c r="AC98" s="212"/>
      <c r="AD98" s="212"/>
      <c r="AE98" s="212" t="s">
        <v>118</v>
      </c>
      <c r="AF98" s="212">
        <v>0</v>
      </c>
      <c r="AG98" s="212"/>
      <c r="AH98" s="212"/>
      <c r="AI98" s="212"/>
      <c r="AJ98" s="212"/>
      <c r="AK98" s="212"/>
      <c r="AL98" s="212"/>
      <c r="AM98" s="212"/>
      <c r="AN98" s="212"/>
      <c r="AO98" s="212"/>
      <c r="AP98" s="212"/>
      <c r="AQ98" s="212"/>
      <c r="AR98" s="212"/>
      <c r="AS98" s="212"/>
      <c r="AT98" s="212"/>
      <c r="AU98" s="212"/>
      <c r="AV98" s="212"/>
      <c r="AW98" s="212"/>
      <c r="AX98" s="212"/>
      <c r="AY98" s="212"/>
      <c r="AZ98" s="212"/>
      <c r="BA98" s="212"/>
      <c r="BB98" s="212"/>
      <c r="BC98" s="212"/>
      <c r="BD98" s="212"/>
      <c r="BE98" s="212"/>
      <c r="BF98" s="212"/>
      <c r="BG98" s="212"/>
      <c r="BH98" s="212"/>
    </row>
    <row r="99" spans="1:60" outlineLevel="1" x14ac:dyDescent="0.2">
      <c r="A99" s="213">
        <v>29</v>
      </c>
      <c r="B99" s="219" t="s">
        <v>205</v>
      </c>
      <c r="C99" s="264" t="s">
        <v>206</v>
      </c>
      <c r="D99" s="221" t="s">
        <v>116</v>
      </c>
      <c r="E99" s="228">
        <v>22.8996</v>
      </c>
      <c r="F99" s="231"/>
      <c r="G99" s="232">
        <f>ROUND(E99*F99,2)</f>
        <v>0</v>
      </c>
      <c r="H99" s="231"/>
      <c r="I99" s="232">
        <f>ROUND(E99*H99,2)</f>
        <v>0</v>
      </c>
      <c r="J99" s="231"/>
      <c r="K99" s="232">
        <f>ROUND(E99*J99,2)</f>
        <v>0</v>
      </c>
      <c r="L99" s="232">
        <v>21</v>
      </c>
      <c r="M99" s="232">
        <f>G99*(1+L99/100)</f>
        <v>0</v>
      </c>
      <c r="N99" s="222">
        <v>2.81115</v>
      </c>
      <c r="O99" s="222">
        <f>ROUND(E99*N99,5)</f>
        <v>64.374210000000005</v>
      </c>
      <c r="P99" s="222">
        <v>0</v>
      </c>
      <c r="Q99" s="222">
        <f>ROUND(E99*P99,5)</f>
        <v>0</v>
      </c>
      <c r="R99" s="222"/>
      <c r="S99" s="222"/>
      <c r="T99" s="223">
        <v>2.9089999999999998</v>
      </c>
      <c r="U99" s="222">
        <f>ROUND(E99*T99,2)</f>
        <v>66.61</v>
      </c>
      <c r="V99" s="212"/>
      <c r="W99" s="212"/>
      <c r="X99" s="212"/>
      <c r="Y99" s="212"/>
      <c r="Z99" s="212"/>
      <c r="AA99" s="212"/>
      <c r="AB99" s="212"/>
      <c r="AC99" s="212"/>
      <c r="AD99" s="212"/>
      <c r="AE99" s="212" t="s">
        <v>113</v>
      </c>
      <c r="AF99" s="212"/>
      <c r="AG99" s="212"/>
      <c r="AH99" s="212"/>
      <c r="AI99" s="212"/>
      <c r="AJ99" s="212"/>
      <c r="AK99" s="212"/>
      <c r="AL99" s="212"/>
      <c r="AM99" s="212"/>
      <c r="AN99" s="212"/>
      <c r="AO99" s="212"/>
      <c r="AP99" s="212"/>
      <c r="AQ99" s="212"/>
      <c r="AR99" s="212"/>
      <c r="AS99" s="212"/>
      <c r="AT99" s="212"/>
      <c r="AU99" s="212"/>
      <c r="AV99" s="212"/>
      <c r="AW99" s="212"/>
      <c r="AX99" s="212"/>
      <c r="AY99" s="212"/>
      <c r="AZ99" s="212"/>
      <c r="BA99" s="212"/>
      <c r="BB99" s="212"/>
      <c r="BC99" s="212"/>
      <c r="BD99" s="212"/>
      <c r="BE99" s="212"/>
      <c r="BF99" s="212"/>
      <c r="BG99" s="212"/>
      <c r="BH99" s="212"/>
    </row>
    <row r="100" spans="1:60" outlineLevel="1" x14ac:dyDescent="0.2">
      <c r="A100" s="213"/>
      <c r="B100" s="219"/>
      <c r="C100" s="265" t="s">
        <v>207</v>
      </c>
      <c r="D100" s="224"/>
      <c r="E100" s="229">
        <v>22.8996</v>
      </c>
      <c r="F100" s="232"/>
      <c r="G100" s="232"/>
      <c r="H100" s="232"/>
      <c r="I100" s="232"/>
      <c r="J100" s="232"/>
      <c r="K100" s="232"/>
      <c r="L100" s="232"/>
      <c r="M100" s="232"/>
      <c r="N100" s="222"/>
      <c r="O100" s="222"/>
      <c r="P100" s="222"/>
      <c r="Q100" s="222"/>
      <c r="R100" s="222"/>
      <c r="S100" s="222"/>
      <c r="T100" s="223"/>
      <c r="U100" s="222"/>
      <c r="V100" s="212"/>
      <c r="W100" s="212"/>
      <c r="X100" s="212"/>
      <c r="Y100" s="212"/>
      <c r="Z100" s="212"/>
      <c r="AA100" s="212"/>
      <c r="AB100" s="212"/>
      <c r="AC100" s="212"/>
      <c r="AD100" s="212"/>
      <c r="AE100" s="212" t="s">
        <v>118</v>
      </c>
      <c r="AF100" s="212">
        <v>0</v>
      </c>
      <c r="AG100" s="212"/>
      <c r="AH100" s="212"/>
      <c r="AI100" s="212"/>
      <c r="AJ100" s="212"/>
      <c r="AK100" s="212"/>
      <c r="AL100" s="212"/>
      <c r="AM100" s="212"/>
      <c r="AN100" s="212"/>
      <c r="AO100" s="212"/>
      <c r="AP100" s="212"/>
      <c r="AQ100" s="212"/>
      <c r="AR100" s="212"/>
      <c r="AS100" s="212"/>
      <c r="AT100" s="212"/>
      <c r="AU100" s="212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212"/>
    </row>
    <row r="101" spans="1:60" outlineLevel="1" x14ac:dyDescent="0.2">
      <c r="A101" s="213">
        <v>30</v>
      </c>
      <c r="B101" s="219" t="s">
        <v>208</v>
      </c>
      <c r="C101" s="264" t="s">
        <v>209</v>
      </c>
      <c r="D101" s="221" t="s">
        <v>116</v>
      </c>
      <c r="E101" s="228">
        <v>23.04</v>
      </c>
      <c r="F101" s="231"/>
      <c r="G101" s="232">
        <f>ROUND(E101*F101,2)</f>
        <v>0</v>
      </c>
      <c r="H101" s="231"/>
      <c r="I101" s="232">
        <f>ROUND(E101*H101,2)</f>
        <v>0</v>
      </c>
      <c r="J101" s="231"/>
      <c r="K101" s="232">
        <f>ROUND(E101*J101,2)</f>
        <v>0</v>
      </c>
      <c r="L101" s="232">
        <v>21</v>
      </c>
      <c r="M101" s="232">
        <f>G101*(1+L101/100)</f>
        <v>0</v>
      </c>
      <c r="N101" s="222">
        <v>2.04</v>
      </c>
      <c r="O101" s="222">
        <f>ROUND(E101*N101,5)</f>
        <v>47.001600000000003</v>
      </c>
      <c r="P101" s="222">
        <v>0</v>
      </c>
      <c r="Q101" s="222">
        <f>ROUND(E101*P101,5)</f>
        <v>0</v>
      </c>
      <c r="R101" s="222"/>
      <c r="S101" s="222"/>
      <c r="T101" s="223">
        <v>0.27500000000000002</v>
      </c>
      <c r="U101" s="222">
        <f>ROUND(E101*T101,2)</f>
        <v>6.34</v>
      </c>
      <c r="V101" s="212"/>
      <c r="W101" s="212"/>
      <c r="X101" s="212"/>
      <c r="Y101" s="212"/>
      <c r="Z101" s="212"/>
      <c r="AA101" s="212"/>
      <c r="AB101" s="212"/>
      <c r="AC101" s="212"/>
      <c r="AD101" s="212"/>
      <c r="AE101" s="212" t="s">
        <v>113</v>
      </c>
      <c r="AF101" s="212"/>
      <c r="AG101" s="212"/>
      <c r="AH101" s="212"/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12"/>
      <c r="AT101" s="212"/>
      <c r="AU101" s="212"/>
      <c r="AV101" s="212"/>
      <c r="AW101" s="212"/>
      <c r="AX101" s="212"/>
      <c r="AY101" s="212"/>
      <c r="AZ101" s="212"/>
      <c r="BA101" s="212"/>
      <c r="BB101" s="212"/>
      <c r="BC101" s="212"/>
      <c r="BD101" s="212"/>
      <c r="BE101" s="212"/>
      <c r="BF101" s="212"/>
      <c r="BG101" s="212"/>
      <c r="BH101" s="212"/>
    </row>
    <row r="102" spans="1:60" outlineLevel="1" x14ac:dyDescent="0.2">
      <c r="A102" s="213"/>
      <c r="B102" s="219"/>
      <c r="C102" s="265" t="s">
        <v>210</v>
      </c>
      <c r="D102" s="224"/>
      <c r="E102" s="229">
        <v>23.04</v>
      </c>
      <c r="F102" s="232"/>
      <c r="G102" s="232"/>
      <c r="H102" s="232"/>
      <c r="I102" s="232"/>
      <c r="J102" s="232"/>
      <c r="K102" s="232"/>
      <c r="L102" s="232"/>
      <c r="M102" s="232"/>
      <c r="N102" s="222"/>
      <c r="O102" s="222"/>
      <c r="P102" s="222"/>
      <c r="Q102" s="222"/>
      <c r="R102" s="222"/>
      <c r="S102" s="222"/>
      <c r="T102" s="223"/>
      <c r="U102" s="222"/>
      <c r="V102" s="212"/>
      <c r="W102" s="212"/>
      <c r="X102" s="212"/>
      <c r="Y102" s="212"/>
      <c r="Z102" s="212"/>
      <c r="AA102" s="212"/>
      <c r="AB102" s="212"/>
      <c r="AC102" s="212"/>
      <c r="AD102" s="212"/>
      <c r="AE102" s="212" t="s">
        <v>118</v>
      </c>
      <c r="AF102" s="212">
        <v>0</v>
      </c>
      <c r="AG102" s="212"/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212"/>
      <c r="AX102" s="212"/>
      <c r="AY102" s="212"/>
      <c r="AZ102" s="212"/>
      <c r="BA102" s="212"/>
      <c r="BB102" s="212"/>
      <c r="BC102" s="212"/>
      <c r="BD102" s="212"/>
      <c r="BE102" s="212"/>
      <c r="BF102" s="212"/>
      <c r="BG102" s="212"/>
      <c r="BH102" s="212"/>
    </row>
    <row r="103" spans="1:60" outlineLevel="1" x14ac:dyDescent="0.2">
      <c r="A103" s="213">
        <v>31</v>
      </c>
      <c r="B103" s="219" t="s">
        <v>211</v>
      </c>
      <c r="C103" s="264" t="s">
        <v>212</v>
      </c>
      <c r="D103" s="221" t="s">
        <v>116</v>
      </c>
      <c r="E103" s="228">
        <v>2.214</v>
      </c>
      <c r="F103" s="231"/>
      <c r="G103" s="232">
        <f>ROUND(E103*F103,2)</f>
        <v>0</v>
      </c>
      <c r="H103" s="231"/>
      <c r="I103" s="232">
        <f>ROUND(E103*H103,2)</f>
        <v>0</v>
      </c>
      <c r="J103" s="231"/>
      <c r="K103" s="232">
        <f>ROUND(E103*J103,2)</f>
        <v>0</v>
      </c>
      <c r="L103" s="232">
        <v>21</v>
      </c>
      <c r="M103" s="232">
        <f>G103*(1+L103/100)</f>
        <v>0</v>
      </c>
      <c r="N103" s="222">
        <v>2.5649700000000002</v>
      </c>
      <c r="O103" s="222">
        <f>ROUND(E103*N103,5)</f>
        <v>5.6788400000000001</v>
      </c>
      <c r="P103" s="222">
        <v>0</v>
      </c>
      <c r="Q103" s="222">
        <f>ROUND(E103*P103,5)</f>
        <v>0</v>
      </c>
      <c r="R103" s="222"/>
      <c r="S103" s="222"/>
      <c r="T103" s="223">
        <v>2.3010000000000002</v>
      </c>
      <c r="U103" s="222">
        <f>ROUND(E103*T103,2)</f>
        <v>5.09</v>
      </c>
      <c r="V103" s="212"/>
      <c r="W103" s="212"/>
      <c r="X103" s="212"/>
      <c r="Y103" s="212"/>
      <c r="Z103" s="212"/>
      <c r="AA103" s="212"/>
      <c r="AB103" s="212"/>
      <c r="AC103" s="212"/>
      <c r="AD103" s="212"/>
      <c r="AE103" s="212" t="s">
        <v>113</v>
      </c>
      <c r="AF103" s="212"/>
      <c r="AG103" s="212"/>
      <c r="AH103" s="212"/>
      <c r="AI103" s="212"/>
      <c r="AJ103" s="212"/>
      <c r="AK103" s="212"/>
      <c r="AL103" s="212"/>
      <c r="AM103" s="212"/>
      <c r="AN103" s="212"/>
      <c r="AO103" s="212"/>
      <c r="AP103" s="212"/>
      <c r="AQ103" s="212"/>
      <c r="AR103" s="212"/>
      <c r="AS103" s="212"/>
      <c r="AT103" s="212"/>
      <c r="AU103" s="212"/>
      <c r="AV103" s="212"/>
      <c r="AW103" s="212"/>
      <c r="AX103" s="212"/>
      <c r="AY103" s="212"/>
      <c r="AZ103" s="212"/>
      <c r="BA103" s="212"/>
      <c r="BB103" s="212"/>
      <c r="BC103" s="212"/>
      <c r="BD103" s="212"/>
      <c r="BE103" s="212"/>
      <c r="BF103" s="212"/>
      <c r="BG103" s="212"/>
      <c r="BH103" s="212"/>
    </row>
    <row r="104" spans="1:60" outlineLevel="1" x14ac:dyDescent="0.2">
      <c r="A104" s="213"/>
      <c r="B104" s="219"/>
      <c r="C104" s="265" t="s">
        <v>213</v>
      </c>
      <c r="D104" s="224"/>
      <c r="E104" s="229">
        <v>1.1040000000000001</v>
      </c>
      <c r="F104" s="232"/>
      <c r="G104" s="232"/>
      <c r="H104" s="232"/>
      <c r="I104" s="232"/>
      <c r="J104" s="232"/>
      <c r="K104" s="232"/>
      <c r="L104" s="232"/>
      <c r="M104" s="232"/>
      <c r="N104" s="222"/>
      <c r="O104" s="222"/>
      <c r="P104" s="222"/>
      <c r="Q104" s="222"/>
      <c r="R104" s="222"/>
      <c r="S104" s="222"/>
      <c r="T104" s="223"/>
      <c r="U104" s="222"/>
      <c r="V104" s="212"/>
      <c r="W104" s="212"/>
      <c r="X104" s="212"/>
      <c r="Y104" s="212"/>
      <c r="Z104" s="212"/>
      <c r="AA104" s="212"/>
      <c r="AB104" s="212"/>
      <c r="AC104" s="212"/>
      <c r="AD104" s="212"/>
      <c r="AE104" s="212" t="s">
        <v>118</v>
      </c>
      <c r="AF104" s="212">
        <v>0</v>
      </c>
      <c r="AG104" s="212"/>
      <c r="AH104" s="212"/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12"/>
      <c r="AT104" s="212"/>
      <c r="AU104" s="212"/>
      <c r="AV104" s="212"/>
      <c r="AW104" s="212"/>
      <c r="AX104" s="212"/>
      <c r="AY104" s="212"/>
      <c r="AZ104" s="212"/>
      <c r="BA104" s="212"/>
      <c r="BB104" s="212"/>
      <c r="BC104" s="212"/>
      <c r="BD104" s="212"/>
      <c r="BE104" s="212"/>
      <c r="BF104" s="212"/>
      <c r="BG104" s="212"/>
      <c r="BH104" s="212"/>
    </row>
    <row r="105" spans="1:60" outlineLevel="1" x14ac:dyDescent="0.2">
      <c r="A105" s="213"/>
      <c r="B105" s="219"/>
      <c r="C105" s="265" t="s">
        <v>214</v>
      </c>
      <c r="D105" s="224"/>
      <c r="E105" s="229">
        <v>1.1100000000000001</v>
      </c>
      <c r="F105" s="232"/>
      <c r="G105" s="232"/>
      <c r="H105" s="232"/>
      <c r="I105" s="232"/>
      <c r="J105" s="232"/>
      <c r="K105" s="232"/>
      <c r="L105" s="232"/>
      <c r="M105" s="232"/>
      <c r="N105" s="222"/>
      <c r="O105" s="222"/>
      <c r="P105" s="222"/>
      <c r="Q105" s="222"/>
      <c r="R105" s="222"/>
      <c r="S105" s="222"/>
      <c r="T105" s="223"/>
      <c r="U105" s="222"/>
      <c r="V105" s="212"/>
      <c r="W105" s="212"/>
      <c r="X105" s="212"/>
      <c r="Y105" s="212"/>
      <c r="Z105" s="212"/>
      <c r="AA105" s="212"/>
      <c r="AB105" s="212"/>
      <c r="AC105" s="212"/>
      <c r="AD105" s="212"/>
      <c r="AE105" s="212" t="s">
        <v>118</v>
      </c>
      <c r="AF105" s="212">
        <v>0</v>
      </c>
      <c r="AG105" s="212"/>
      <c r="AH105" s="212"/>
      <c r="AI105" s="212"/>
      <c r="AJ105" s="212"/>
      <c r="AK105" s="212"/>
      <c r="AL105" s="212"/>
      <c r="AM105" s="212"/>
      <c r="AN105" s="212"/>
      <c r="AO105" s="212"/>
      <c r="AP105" s="212"/>
      <c r="AQ105" s="212"/>
      <c r="AR105" s="212"/>
      <c r="AS105" s="212"/>
      <c r="AT105" s="212"/>
      <c r="AU105" s="212"/>
      <c r="AV105" s="212"/>
      <c r="AW105" s="212"/>
      <c r="AX105" s="212"/>
      <c r="AY105" s="212"/>
      <c r="AZ105" s="212"/>
      <c r="BA105" s="212"/>
      <c r="BB105" s="212"/>
      <c r="BC105" s="212"/>
      <c r="BD105" s="212"/>
      <c r="BE105" s="212"/>
      <c r="BF105" s="212"/>
      <c r="BG105" s="212"/>
      <c r="BH105" s="212"/>
    </row>
    <row r="106" spans="1:60" outlineLevel="1" x14ac:dyDescent="0.2">
      <c r="A106" s="213">
        <v>32</v>
      </c>
      <c r="B106" s="219" t="s">
        <v>215</v>
      </c>
      <c r="C106" s="264" t="s">
        <v>216</v>
      </c>
      <c r="D106" s="221" t="s">
        <v>121</v>
      </c>
      <c r="E106" s="228">
        <v>7.3</v>
      </c>
      <c r="F106" s="231"/>
      <c r="G106" s="232">
        <f>ROUND(E106*F106,2)</f>
        <v>0</v>
      </c>
      <c r="H106" s="231"/>
      <c r="I106" s="232">
        <f>ROUND(E106*H106,2)</f>
        <v>0</v>
      </c>
      <c r="J106" s="231"/>
      <c r="K106" s="232">
        <f>ROUND(E106*J106,2)</f>
        <v>0</v>
      </c>
      <c r="L106" s="232">
        <v>21</v>
      </c>
      <c r="M106" s="232">
        <f>G106*(1+L106/100)</f>
        <v>0</v>
      </c>
      <c r="N106" s="222">
        <v>1.02407</v>
      </c>
      <c r="O106" s="222">
        <f>ROUND(E106*N106,5)</f>
        <v>7.4757100000000003</v>
      </c>
      <c r="P106" s="222">
        <v>0</v>
      </c>
      <c r="Q106" s="222">
        <f>ROUND(E106*P106,5)</f>
        <v>0</v>
      </c>
      <c r="R106" s="222"/>
      <c r="S106" s="222"/>
      <c r="T106" s="223">
        <v>2.0790000000000002</v>
      </c>
      <c r="U106" s="222">
        <f>ROUND(E106*T106,2)</f>
        <v>15.18</v>
      </c>
      <c r="V106" s="212"/>
      <c r="W106" s="212"/>
      <c r="X106" s="212"/>
      <c r="Y106" s="212"/>
      <c r="Z106" s="212"/>
      <c r="AA106" s="212"/>
      <c r="AB106" s="212"/>
      <c r="AC106" s="212"/>
      <c r="AD106" s="212"/>
      <c r="AE106" s="212" t="s">
        <v>113</v>
      </c>
      <c r="AF106" s="212"/>
      <c r="AG106" s="212"/>
      <c r="AH106" s="212"/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  <c r="AV106" s="212"/>
      <c r="AW106" s="212"/>
      <c r="AX106" s="212"/>
      <c r="AY106" s="212"/>
      <c r="AZ106" s="212"/>
      <c r="BA106" s="212"/>
      <c r="BB106" s="212"/>
      <c r="BC106" s="212"/>
      <c r="BD106" s="212"/>
      <c r="BE106" s="212"/>
      <c r="BF106" s="212"/>
      <c r="BG106" s="212"/>
      <c r="BH106" s="212"/>
    </row>
    <row r="107" spans="1:60" outlineLevel="1" x14ac:dyDescent="0.2">
      <c r="A107" s="213"/>
      <c r="B107" s="219"/>
      <c r="C107" s="265" t="s">
        <v>217</v>
      </c>
      <c r="D107" s="224"/>
      <c r="E107" s="229">
        <v>7.3</v>
      </c>
      <c r="F107" s="232"/>
      <c r="G107" s="232"/>
      <c r="H107" s="232"/>
      <c r="I107" s="232"/>
      <c r="J107" s="232"/>
      <c r="K107" s="232"/>
      <c r="L107" s="232"/>
      <c r="M107" s="232"/>
      <c r="N107" s="222"/>
      <c r="O107" s="222"/>
      <c r="P107" s="222"/>
      <c r="Q107" s="222"/>
      <c r="R107" s="222"/>
      <c r="S107" s="222"/>
      <c r="T107" s="223"/>
      <c r="U107" s="222"/>
      <c r="V107" s="212"/>
      <c r="W107" s="212"/>
      <c r="X107" s="212"/>
      <c r="Y107" s="212"/>
      <c r="Z107" s="212"/>
      <c r="AA107" s="212"/>
      <c r="AB107" s="212"/>
      <c r="AC107" s="212"/>
      <c r="AD107" s="212"/>
      <c r="AE107" s="212" t="s">
        <v>118</v>
      </c>
      <c r="AF107" s="212">
        <v>0</v>
      </c>
      <c r="AG107" s="212"/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212"/>
      <c r="AX107" s="212"/>
      <c r="AY107" s="212"/>
      <c r="AZ107" s="212"/>
      <c r="BA107" s="212"/>
      <c r="BB107" s="212"/>
      <c r="BC107" s="212"/>
      <c r="BD107" s="212"/>
      <c r="BE107" s="212"/>
      <c r="BF107" s="212"/>
      <c r="BG107" s="212"/>
      <c r="BH107" s="212"/>
    </row>
    <row r="108" spans="1:60" outlineLevel="1" x14ac:dyDescent="0.2">
      <c r="A108" s="213">
        <v>33</v>
      </c>
      <c r="B108" s="219" t="s">
        <v>218</v>
      </c>
      <c r="C108" s="264" t="s">
        <v>219</v>
      </c>
      <c r="D108" s="221" t="s">
        <v>116</v>
      </c>
      <c r="E108" s="228">
        <v>4.3295999999999992</v>
      </c>
      <c r="F108" s="231"/>
      <c r="G108" s="232">
        <f>ROUND(E108*F108,2)</f>
        <v>0</v>
      </c>
      <c r="H108" s="231"/>
      <c r="I108" s="232">
        <f>ROUND(E108*H108,2)</f>
        <v>0</v>
      </c>
      <c r="J108" s="231"/>
      <c r="K108" s="232">
        <f>ROUND(E108*J108,2)</f>
        <v>0</v>
      </c>
      <c r="L108" s="232">
        <v>21</v>
      </c>
      <c r="M108" s="232">
        <f>G108*(1+L108/100)</f>
        <v>0</v>
      </c>
      <c r="N108" s="222">
        <v>1.8907700000000001</v>
      </c>
      <c r="O108" s="222">
        <f>ROUND(E108*N108,5)</f>
        <v>8.18628</v>
      </c>
      <c r="P108" s="222">
        <v>0</v>
      </c>
      <c r="Q108" s="222">
        <f>ROUND(E108*P108,5)</f>
        <v>0</v>
      </c>
      <c r="R108" s="222"/>
      <c r="S108" s="222"/>
      <c r="T108" s="223">
        <v>1.6950000000000001</v>
      </c>
      <c r="U108" s="222">
        <f>ROUND(E108*T108,2)</f>
        <v>7.34</v>
      </c>
      <c r="V108" s="212"/>
      <c r="W108" s="212"/>
      <c r="X108" s="212"/>
      <c r="Y108" s="212"/>
      <c r="Z108" s="212"/>
      <c r="AA108" s="212"/>
      <c r="AB108" s="212"/>
      <c r="AC108" s="212"/>
      <c r="AD108" s="212"/>
      <c r="AE108" s="212" t="s">
        <v>113</v>
      </c>
      <c r="AF108" s="212"/>
      <c r="AG108" s="212"/>
      <c r="AH108" s="212"/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2"/>
      <c r="AX108" s="212"/>
      <c r="AY108" s="212"/>
      <c r="AZ108" s="212"/>
      <c r="BA108" s="212"/>
      <c r="BB108" s="212"/>
      <c r="BC108" s="212"/>
      <c r="BD108" s="212"/>
      <c r="BE108" s="212"/>
      <c r="BF108" s="212"/>
      <c r="BG108" s="212"/>
      <c r="BH108" s="212"/>
    </row>
    <row r="109" spans="1:60" outlineLevel="1" x14ac:dyDescent="0.2">
      <c r="A109" s="213"/>
      <c r="B109" s="219"/>
      <c r="C109" s="265" t="s">
        <v>220</v>
      </c>
      <c r="D109" s="224"/>
      <c r="E109" s="229">
        <v>4.3296000000000001</v>
      </c>
      <c r="F109" s="232"/>
      <c r="G109" s="232"/>
      <c r="H109" s="232"/>
      <c r="I109" s="232"/>
      <c r="J109" s="232"/>
      <c r="K109" s="232"/>
      <c r="L109" s="232"/>
      <c r="M109" s="232"/>
      <c r="N109" s="222"/>
      <c r="O109" s="222"/>
      <c r="P109" s="222"/>
      <c r="Q109" s="222"/>
      <c r="R109" s="222"/>
      <c r="S109" s="222"/>
      <c r="T109" s="223"/>
      <c r="U109" s="222"/>
      <c r="V109" s="212"/>
      <c r="W109" s="212"/>
      <c r="X109" s="212"/>
      <c r="Y109" s="212"/>
      <c r="Z109" s="212"/>
      <c r="AA109" s="212"/>
      <c r="AB109" s="212"/>
      <c r="AC109" s="212"/>
      <c r="AD109" s="212"/>
      <c r="AE109" s="212" t="s">
        <v>118</v>
      </c>
      <c r="AF109" s="212">
        <v>0</v>
      </c>
      <c r="AG109" s="212"/>
      <c r="AH109" s="212"/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212"/>
      <c r="AX109" s="212"/>
      <c r="AY109" s="212"/>
      <c r="AZ109" s="212"/>
      <c r="BA109" s="212"/>
      <c r="BB109" s="212"/>
      <c r="BC109" s="212"/>
      <c r="BD109" s="212"/>
      <c r="BE109" s="212"/>
      <c r="BF109" s="212"/>
      <c r="BG109" s="212"/>
      <c r="BH109" s="212"/>
    </row>
    <row r="110" spans="1:60" x14ac:dyDescent="0.2">
      <c r="A110" s="214" t="s">
        <v>104</v>
      </c>
      <c r="B110" s="220" t="s">
        <v>63</v>
      </c>
      <c r="C110" s="266" t="s">
        <v>64</v>
      </c>
      <c r="D110" s="225"/>
      <c r="E110" s="230"/>
      <c r="F110" s="233"/>
      <c r="G110" s="233">
        <f>SUMIF(AE111:AE112,"&lt;&gt;NOR",G111:G112)</f>
        <v>0</v>
      </c>
      <c r="H110" s="233"/>
      <c r="I110" s="233">
        <f>SUM(I111:I112)</f>
        <v>0</v>
      </c>
      <c r="J110" s="233"/>
      <c r="K110" s="233">
        <f>SUM(K111:K112)</f>
        <v>0</v>
      </c>
      <c r="L110" s="233"/>
      <c r="M110" s="233">
        <f>SUM(M111:M112)</f>
        <v>0</v>
      </c>
      <c r="N110" s="226"/>
      <c r="O110" s="226">
        <f>SUM(O111:O112)</f>
        <v>7.7499999999999999E-3</v>
      </c>
      <c r="P110" s="226"/>
      <c r="Q110" s="226">
        <f>SUM(Q111:Q112)</f>
        <v>0</v>
      </c>
      <c r="R110" s="226"/>
      <c r="S110" s="226"/>
      <c r="T110" s="227"/>
      <c r="U110" s="226">
        <f>SUM(U111:U112)</f>
        <v>5.75</v>
      </c>
      <c r="AE110" t="s">
        <v>105</v>
      </c>
    </row>
    <row r="111" spans="1:60" outlineLevel="1" x14ac:dyDescent="0.2">
      <c r="A111" s="213">
        <v>34</v>
      </c>
      <c r="B111" s="219" t="s">
        <v>221</v>
      </c>
      <c r="C111" s="264" t="s">
        <v>222</v>
      </c>
      <c r="D111" s="221" t="s">
        <v>112</v>
      </c>
      <c r="E111" s="228">
        <v>25</v>
      </c>
      <c r="F111" s="231"/>
      <c r="G111" s="232">
        <f>ROUND(E111*F111,2)</f>
        <v>0</v>
      </c>
      <c r="H111" s="231"/>
      <c r="I111" s="232">
        <f>ROUND(E111*H111,2)</f>
        <v>0</v>
      </c>
      <c r="J111" s="231"/>
      <c r="K111" s="232">
        <f>ROUND(E111*J111,2)</f>
        <v>0</v>
      </c>
      <c r="L111" s="232">
        <v>21</v>
      </c>
      <c r="M111" s="232">
        <f>G111*(1+L111/100)</f>
        <v>0</v>
      </c>
      <c r="N111" s="222">
        <v>3.1E-4</v>
      </c>
      <c r="O111" s="222">
        <f>ROUND(E111*N111,5)</f>
        <v>7.7499999999999999E-3</v>
      </c>
      <c r="P111" s="222">
        <v>0</v>
      </c>
      <c r="Q111" s="222">
        <f>ROUND(E111*P111,5)</f>
        <v>0</v>
      </c>
      <c r="R111" s="222"/>
      <c r="S111" s="222"/>
      <c r="T111" s="223">
        <v>0.23</v>
      </c>
      <c r="U111" s="222">
        <f>ROUND(E111*T111,2)</f>
        <v>5.75</v>
      </c>
      <c r="V111" s="212"/>
      <c r="W111" s="212"/>
      <c r="X111" s="212"/>
      <c r="Y111" s="212"/>
      <c r="Z111" s="212"/>
      <c r="AA111" s="212"/>
      <c r="AB111" s="212"/>
      <c r="AC111" s="212"/>
      <c r="AD111" s="212"/>
      <c r="AE111" s="212" t="s">
        <v>113</v>
      </c>
      <c r="AF111" s="212"/>
      <c r="AG111" s="212"/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2"/>
      <c r="AZ111" s="212"/>
      <c r="BA111" s="212"/>
      <c r="BB111" s="212"/>
      <c r="BC111" s="212"/>
      <c r="BD111" s="212"/>
      <c r="BE111" s="212"/>
      <c r="BF111" s="212"/>
      <c r="BG111" s="212"/>
      <c r="BH111" s="212"/>
    </row>
    <row r="112" spans="1:60" outlineLevel="1" x14ac:dyDescent="0.2">
      <c r="A112" s="213"/>
      <c r="B112" s="219"/>
      <c r="C112" s="265" t="s">
        <v>223</v>
      </c>
      <c r="D112" s="224"/>
      <c r="E112" s="229">
        <v>25</v>
      </c>
      <c r="F112" s="232"/>
      <c r="G112" s="232"/>
      <c r="H112" s="232"/>
      <c r="I112" s="232"/>
      <c r="J112" s="232"/>
      <c r="K112" s="232"/>
      <c r="L112" s="232"/>
      <c r="M112" s="232"/>
      <c r="N112" s="222"/>
      <c r="O112" s="222"/>
      <c r="P112" s="222"/>
      <c r="Q112" s="222"/>
      <c r="R112" s="222"/>
      <c r="S112" s="222"/>
      <c r="T112" s="223"/>
      <c r="U112" s="222"/>
      <c r="V112" s="212"/>
      <c r="W112" s="212"/>
      <c r="X112" s="212"/>
      <c r="Y112" s="212"/>
      <c r="Z112" s="212"/>
      <c r="AA112" s="212"/>
      <c r="AB112" s="212"/>
      <c r="AC112" s="212"/>
      <c r="AD112" s="212"/>
      <c r="AE112" s="212" t="s">
        <v>118</v>
      </c>
      <c r="AF112" s="212">
        <v>0</v>
      </c>
      <c r="AG112" s="212"/>
      <c r="AH112" s="212"/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212"/>
      <c r="AX112" s="212"/>
      <c r="AY112" s="212"/>
      <c r="AZ112" s="212"/>
      <c r="BA112" s="212"/>
      <c r="BB112" s="212"/>
      <c r="BC112" s="212"/>
      <c r="BD112" s="212"/>
      <c r="BE112" s="212"/>
      <c r="BF112" s="212"/>
      <c r="BG112" s="212"/>
      <c r="BH112" s="212"/>
    </row>
    <row r="113" spans="1:60" x14ac:dyDescent="0.2">
      <c r="A113" s="214" t="s">
        <v>104</v>
      </c>
      <c r="B113" s="220" t="s">
        <v>65</v>
      </c>
      <c r="C113" s="266" t="s">
        <v>66</v>
      </c>
      <c r="D113" s="225"/>
      <c r="E113" s="230"/>
      <c r="F113" s="233"/>
      <c r="G113" s="233">
        <f>SUMIF(AE114:AE128,"&lt;&gt;NOR",G114:G128)</f>
        <v>0</v>
      </c>
      <c r="H113" s="233"/>
      <c r="I113" s="233">
        <f>SUM(I114:I128)</f>
        <v>0</v>
      </c>
      <c r="J113" s="233"/>
      <c r="K113" s="233">
        <f>SUM(K114:K128)</f>
        <v>0</v>
      </c>
      <c r="L113" s="233"/>
      <c r="M113" s="233">
        <f>SUM(M114:M128)</f>
        <v>0</v>
      </c>
      <c r="N113" s="226"/>
      <c r="O113" s="226">
        <f>SUM(O114:O128)</f>
        <v>31.74091</v>
      </c>
      <c r="P113" s="226"/>
      <c r="Q113" s="226">
        <f>SUM(Q114:Q128)</f>
        <v>0</v>
      </c>
      <c r="R113" s="226"/>
      <c r="S113" s="226"/>
      <c r="T113" s="227"/>
      <c r="U113" s="226">
        <f>SUM(U114:U128)</f>
        <v>76.319999999999993</v>
      </c>
      <c r="AE113" t="s">
        <v>105</v>
      </c>
    </row>
    <row r="114" spans="1:60" ht="22.5" outlineLevel="1" x14ac:dyDescent="0.2">
      <c r="A114" s="213">
        <v>35</v>
      </c>
      <c r="B114" s="219" t="s">
        <v>224</v>
      </c>
      <c r="C114" s="264" t="s">
        <v>225</v>
      </c>
      <c r="D114" s="221" t="s">
        <v>116</v>
      </c>
      <c r="E114" s="228">
        <v>10.291752000000001</v>
      </c>
      <c r="F114" s="231"/>
      <c r="G114" s="232">
        <f>ROUND(E114*F114,2)</f>
        <v>0</v>
      </c>
      <c r="H114" s="231"/>
      <c r="I114" s="232">
        <f>ROUND(E114*H114,2)</f>
        <v>0</v>
      </c>
      <c r="J114" s="231"/>
      <c r="K114" s="232">
        <f>ROUND(E114*J114,2)</f>
        <v>0</v>
      </c>
      <c r="L114" s="232">
        <v>21</v>
      </c>
      <c r="M114" s="232">
        <f>G114*(1+L114/100)</f>
        <v>0</v>
      </c>
      <c r="N114" s="222">
        <v>2.5249999999999999</v>
      </c>
      <c r="O114" s="222">
        <f>ROUND(E114*N114,5)</f>
        <v>25.98667</v>
      </c>
      <c r="P114" s="222">
        <v>0</v>
      </c>
      <c r="Q114" s="222">
        <f>ROUND(E114*P114,5)</f>
        <v>0</v>
      </c>
      <c r="R114" s="222"/>
      <c r="S114" s="222"/>
      <c r="T114" s="223">
        <v>1.3029999999999999</v>
      </c>
      <c r="U114" s="222">
        <f>ROUND(E114*T114,2)</f>
        <v>13.41</v>
      </c>
      <c r="V114" s="212"/>
      <c r="W114" s="212"/>
      <c r="X114" s="212"/>
      <c r="Y114" s="212"/>
      <c r="Z114" s="212"/>
      <c r="AA114" s="212"/>
      <c r="AB114" s="212"/>
      <c r="AC114" s="212"/>
      <c r="AD114" s="212"/>
      <c r="AE114" s="212" t="s">
        <v>113</v>
      </c>
      <c r="AF114" s="212"/>
      <c r="AG114" s="212"/>
      <c r="AH114" s="212"/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212"/>
      <c r="AX114" s="212"/>
      <c r="AY114" s="212"/>
      <c r="AZ114" s="212"/>
      <c r="BA114" s="212"/>
      <c r="BB114" s="212"/>
      <c r="BC114" s="212"/>
      <c r="BD114" s="212"/>
      <c r="BE114" s="212"/>
      <c r="BF114" s="212"/>
      <c r="BG114" s="212"/>
      <c r="BH114" s="212"/>
    </row>
    <row r="115" spans="1:60" ht="22.5" outlineLevel="1" x14ac:dyDescent="0.2">
      <c r="A115" s="213"/>
      <c r="B115" s="219"/>
      <c r="C115" s="265" t="s">
        <v>226</v>
      </c>
      <c r="D115" s="224"/>
      <c r="E115" s="229">
        <v>10.291752000000001</v>
      </c>
      <c r="F115" s="232"/>
      <c r="G115" s="232"/>
      <c r="H115" s="232"/>
      <c r="I115" s="232"/>
      <c r="J115" s="232"/>
      <c r="K115" s="232"/>
      <c r="L115" s="232"/>
      <c r="M115" s="232"/>
      <c r="N115" s="222"/>
      <c r="O115" s="222"/>
      <c r="P115" s="222"/>
      <c r="Q115" s="222"/>
      <c r="R115" s="222"/>
      <c r="S115" s="222"/>
      <c r="T115" s="223"/>
      <c r="U115" s="222"/>
      <c r="V115" s="212"/>
      <c r="W115" s="212"/>
      <c r="X115" s="212"/>
      <c r="Y115" s="212"/>
      <c r="Z115" s="212"/>
      <c r="AA115" s="212"/>
      <c r="AB115" s="212"/>
      <c r="AC115" s="212"/>
      <c r="AD115" s="212"/>
      <c r="AE115" s="212" t="s">
        <v>118</v>
      </c>
      <c r="AF115" s="212">
        <v>0</v>
      </c>
      <c r="AG115" s="212"/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2"/>
      <c r="AZ115" s="212"/>
      <c r="BA115" s="212"/>
      <c r="BB115" s="212"/>
      <c r="BC115" s="212"/>
      <c r="BD115" s="212"/>
      <c r="BE115" s="212"/>
      <c r="BF115" s="212"/>
      <c r="BG115" s="212"/>
      <c r="BH115" s="212"/>
    </row>
    <row r="116" spans="1:60" ht="22.5" outlineLevel="1" x14ac:dyDescent="0.2">
      <c r="A116" s="213">
        <v>36</v>
      </c>
      <c r="B116" s="219" t="s">
        <v>227</v>
      </c>
      <c r="C116" s="264" t="s">
        <v>228</v>
      </c>
      <c r="D116" s="221" t="s">
        <v>121</v>
      </c>
      <c r="E116" s="228">
        <v>25.056000000000001</v>
      </c>
      <c r="F116" s="231"/>
      <c r="G116" s="232">
        <f>ROUND(E116*F116,2)</f>
        <v>0</v>
      </c>
      <c r="H116" s="231"/>
      <c r="I116" s="232">
        <f>ROUND(E116*H116,2)</f>
        <v>0</v>
      </c>
      <c r="J116" s="231"/>
      <c r="K116" s="232">
        <f>ROUND(E116*J116,2)</f>
        <v>0</v>
      </c>
      <c r="L116" s="232">
        <v>21</v>
      </c>
      <c r="M116" s="232">
        <f>G116*(1+L116/100)</f>
        <v>0</v>
      </c>
      <c r="N116" s="222">
        <v>4.1799999999999997E-3</v>
      </c>
      <c r="O116" s="222">
        <f>ROUND(E116*N116,5)</f>
        <v>0.10473</v>
      </c>
      <c r="P116" s="222">
        <v>0</v>
      </c>
      <c r="Q116" s="222">
        <f>ROUND(E116*P116,5)</f>
        <v>0</v>
      </c>
      <c r="R116" s="222"/>
      <c r="S116" s="222"/>
      <c r="T116" s="223">
        <v>0.96299999999999997</v>
      </c>
      <c r="U116" s="222">
        <f>ROUND(E116*T116,2)</f>
        <v>24.13</v>
      </c>
      <c r="V116" s="212"/>
      <c r="W116" s="212"/>
      <c r="X116" s="212"/>
      <c r="Y116" s="212"/>
      <c r="Z116" s="212"/>
      <c r="AA116" s="212"/>
      <c r="AB116" s="212"/>
      <c r="AC116" s="212"/>
      <c r="AD116" s="212"/>
      <c r="AE116" s="212" t="s">
        <v>113</v>
      </c>
      <c r="AF116" s="212"/>
      <c r="AG116" s="212"/>
      <c r="AH116" s="212"/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212"/>
      <c r="AX116" s="212"/>
      <c r="AY116" s="212"/>
      <c r="AZ116" s="212"/>
      <c r="BA116" s="212"/>
      <c r="BB116" s="212"/>
      <c r="BC116" s="212"/>
      <c r="BD116" s="212"/>
      <c r="BE116" s="212"/>
      <c r="BF116" s="212"/>
      <c r="BG116" s="212"/>
      <c r="BH116" s="212"/>
    </row>
    <row r="117" spans="1:60" outlineLevel="1" x14ac:dyDescent="0.2">
      <c r="A117" s="213"/>
      <c r="B117" s="219"/>
      <c r="C117" s="265" t="s">
        <v>229</v>
      </c>
      <c r="D117" s="224"/>
      <c r="E117" s="229">
        <v>25.056000000000001</v>
      </c>
      <c r="F117" s="232"/>
      <c r="G117" s="232"/>
      <c r="H117" s="232"/>
      <c r="I117" s="232"/>
      <c r="J117" s="232"/>
      <c r="K117" s="232"/>
      <c r="L117" s="232"/>
      <c r="M117" s="232"/>
      <c r="N117" s="222"/>
      <c r="O117" s="222"/>
      <c r="P117" s="222"/>
      <c r="Q117" s="222"/>
      <c r="R117" s="222"/>
      <c r="S117" s="222"/>
      <c r="T117" s="223"/>
      <c r="U117" s="222"/>
      <c r="V117" s="212"/>
      <c r="W117" s="212"/>
      <c r="X117" s="212"/>
      <c r="Y117" s="212"/>
      <c r="Z117" s="212"/>
      <c r="AA117" s="212"/>
      <c r="AB117" s="212"/>
      <c r="AC117" s="212"/>
      <c r="AD117" s="212"/>
      <c r="AE117" s="212" t="s">
        <v>118</v>
      </c>
      <c r="AF117" s="212">
        <v>0</v>
      </c>
      <c r="AG117" s="212"/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212"/>
      <c r="AX117" s="212"/>
      <c r="AY117" s="212"/>
      <c r="AZ117" s="212"/>
      <c r="BA117" s="212"/>
      <c r="BB117" s="212"/>
      <c r="BC117" s="212"/>
      <c r="BD117" s="212"/>
      <c r="BE117" s="212"/>
      <c r="BF117" s="212"/>
      <c r="BG117" s="212"/>
      <c r="BH117" s="212"/>
    </row>
    <row r="118" spans="1:60" ht="22.5" outlineLevel="1" x14ac:dyDescent="0.2">
      <c r="A118" s="213">
        <v>37</v>
      </c>
      <c r="B118" s="219" t="s">
        <v>230</v>
      </c>
      <c r="C118" s="264" t="s">
        <v>231</v>
      </c>
      <c r="D118" s="221" t="s">
        <v>232</v>
      </c>
      <c r="E118" s="228">
        <v>1</v>
      </c>
      <c r="F118" s="231"/>
      <c r="G118" s="232">
        <f>ROUND(E118*F118,2)</f>
        <v>0</v>
      </c>
      <c r="H118" s="231"/>
      <c r="I118" s="232">
        <f>ROUND(E118*H118,2)</f>
        <v>0</v>
      </c>
      <c r="J118" s="231"/>
      <c r="K118" s="232">
        <f>ROUND(E118*J118,2)</f>
        <v>0</v>
      </c>
      <c r="L118" s="232">
        <v>21</v>
      </c>
      <c r="M118" s="232">
        <f>G118*(1+L118/100)</f>
        <v>0</v>
      </c>
      <c r="N118" s="222">
        <v>5.3605299999999998</v>
      </c>
      <c r="O118" s="222">
        <f>ROUND(E118*N118,5)</f>
        <v>5.3605299999999998</v>
      </c>
      <c r="P118" s="222">
        <v>0</v>
      </c>
      <c r="Q118" s="222">
        <f>ROUND(E118*P118,5)</f>
        <v>0</v>
      </c>
      <c r="R118" s="222"/>
      <c r="S118" s="222"/>
      <c r="T118" s="223">
        <v>33.930370000000003</v>
      </c>
      <c r="U118" s="222">
        <f>ROUND(E118*T118,2)</f>
        <v>33.93</v>
      </c>
      <c r="V118" s="212"/>
      <c r="W118" s="212"/>
      <c r="X118" s="212"/>
      <c r="Y118" s="212"/>
      <c r="Z118" s="212"/>
      <c r="AA118" s="212"/>
      <c r="AB118" s="212"/>
      <c r="AC118" s="212"/>
      <c r="AD118" s="212"/>
      <c r="AE118" s="212" t="s">
        <v>109</v>
      </c>
      <c r="AF118" s="212"/>
      <c r="AG118" s="212"/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212"/>
      <c r="AX118" s="212"/>
      <c r="AY118" s="212"/>
      <c r="AZ118" s="212"/>
      <c r="BA118" s="212"/>
      <c r="BB118" s="212"/>
      <c r="BC118" s="212"/>
      <c r="BD118" s="212"/>
      <c r="BE118" s="212"/>
      <c r="BF118" s="212"/>
      <c r="BG118" s="212"/>
      <c r="BH118" s="212"/>
    </row>
    <row r="119" spans="1:60" outlineLevel="1" x14ac:dyDescent="0.2">
      <c r="A119" s="213"/>
      <c r="B119" s="219"/>
      <c r="C119" s="265" t="s">
        <v>233</v>
      </c>
      <c r="D119" s="224"/>
      <c r="E119" s="229">
        <v>1</v>
      </c>
      <c r="F119" s="232"/>
      <c r="G119" s="232"/>
      <c r="H119" s="232"/>
      <c r="I119" s="232"/>
      <c r="J119" s="232"/>
      <c r="K119" s="232"/>
      <c r="L119" s="232"/>
      <c r="M119" s="232"/>
      <c r="N119" s="222"/>
      <c r="O119" s="222"/>
      <c r="P119" s="222"/>
      <c r="Q119" s="222"/>
      <c r="R119" s="222"/>
      <c r="S119" s="222"/>
      <c r="T119" s="223"/>
      <c r="U119" s="22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 t="s">
        <v>118</v>
      </c>
      <c r="AF119" s="212">
        <v>0</v>
      </c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212"/>
      <c r="AW119" s="212"/>
      <c r="AX119" s="212"/>
      <c r="AY119" s="212"/>
      <c r="AZ119" s="212"/>
      <c r="BA119" s="212"/>
      <c r="BB119" s="212"/>
      <c r="BC119" s="212"/>
      <c r="BD119" s="212"/>
      <c r="BE119" s="212"/>
      <c r="BF119" s="212"/>
      <c r="BG119" s="212"/>
      <c r="BH119" s="212"/>
    </row>
    <row r="120" spans="1:60" outlineLevel="1" x14ac:dyDescent="0.2">
      <c r="A120" s="213">
        <v>38</v>
      </c>
      <c r="B120" s="219" t="s">
        <v>234</v>
      </c>
      <c r="C120" s="264" t="s">
        <v>235</v>
      </c>
      <c r="D120" s="221" t="s">
        <v>112</v>
      </c>
      <c r="E120" s="228">
        <v>50</v>
      </c>
      <c r="F120" s="231"/>
      <c r="G120" s="232">
        <f>ROUND(E120*F120,2)</f>
        <v>0</v>
      </c>
      <c r="H120" s="231"/>
      <c r="I120" s="232">
        <f>ROUND(E120*H120,2)</f>
        <v>0</v>
      </c>
      <c r="J120" s="231"/>
      <c r="K120" s="232">
        <f>ROUND(E120*J120,2)</f>
        <v>0</v>
      </c>
      <c r="L120" s="232">
        <v>21</v>
      </c>
      <c r="M120" s="232">
        <f>G120*(1+L120/100)</f>
        <v>0</v>
      </c>
      <c r="N120" s="222">
        <v>1.0000000000000001E-5</v>
      </c>
      <c r="O120" s="222">
        <f>ROUND(E120*N120,5)</f>
        <v>5.0000000000000001E-4</v>
      </c>
      <c r="P120" s="222">
        <v>0</v>
      </c>
      <c r="Q120" s="222">
        <f>ROUND(E120*P120,5)</f>
        <v>0</v>
      </c>
      <c r="R120" s="222"/>
      <c r="S120" s="222"/>
      <c r="T120" s="223">
        <v>9.7000000000000003E-2</v>
      </c>
      <c r="U120" s="222">
        <f>ROUND(E120*T120,2)</f>
        <v>4.8499999999999996</v>
      </c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 t="s">
        <v>113</v>
      </c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212"/>
      <c r="AW120" s="212"/>
      <c r="AX120" s="212"/>
      <c r="AY120" s="212"/>
      <c r="AZ120" s="212"/>
      <c r="BA120" s="212"/>
      <c r="BB120" s="212"/>
      <c r="BC120" s="212"/>
      <c r="BD120" s="212"/>
      <c r="BE120" s="212"/>
      <c r="BF120" s="212"/>
      <c r="BG120" s="212"/>
      <c r="BH120" s="212"/>
    </row>
    <row r="121" spans="1:60" outlineLevel="1" x14ac:dyDescent="0.2">
      <c r="A121" s="213"/>
      <c r="B121" s="219"/>
      <c r="C121" s="265" t="s">
        <v>236</v>
      </c>
      <c r="D121" s="224"/>
      <c r="E121" s="229">
        <v>13.92</v>
      </c>
      <c r="F121" s="232"/>
      <c r="G121" s="232"/>
      <c r="H121" s="232"/>
      <c r="I121" s="232"/>
      <c r="J121" s="232"/>
      <c r="K121" s="232"/>
      <c r="L121" s="232"/>
      <c r="M121" s="232"/>
      <c r="N121" s="222"/>
      <c r="O121" s="222"/>
      <c r="P121" s="222"/>
      <c r="Q121" s="222"/>
      <c r="R121" s="222"/>
      <c r="S121" s="222"/>
      <c r="T121" s="223"/>
      <c r="U121" s="22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 t="s">
        <v>118</v>
      </c>
      <c r="AF121" s="212">
        <v>0</v>
      </c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212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</row>
    <row r="122" spans="1:60" outlineLevel="1" x14ac:dyDescent="0.2">
      <c r="A122" s="213"/>
      <c r="B122" s="219"/>
      <c r="C122" s="265" t="s">
        <v>237</v>
      </c>
      <c r="D122" s="224"/>
      <c r="E122" s="229">
        <v>36.08</v>
      </c>
      <c r="F122" s="232"/>
      <c r="G122" s="232"/>
      <c r="H122" s="232"/>
      <c r="I122" s="232"/>
      <c r="J122" s="232"/>
      <c r="K122" s="232"/>
      <c r="L122" s="232"/>
      <c r="M122" s="232"/>
      <c r="N122" s="222"/>
      <c r="O122" s="222"/>
      <c r="P122" s="222"/>
      <c r="Q122" s="222"/>
      <c r="R122" s="222"/>
      <c r="S122" s="222"/>
      <c r="T122" s="223"/>
      <c r="U122" s="22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 t="s">
        <v>118</v>
      </c>
      <c r="AF122" s="212">
        <v>0</v>
      </c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212"/>
      <c r="AX122" s="212"/>
      <c r="AY122" s="212"/>
      <c r="AZ122" s="212"/>
      <c r="BA122" s="212"/>
      <c r="BB122" s="212"/>
      <c r="BC122" s="212"/>
      <c r="BD122" s="212"/>
      <c r="BE122" s="212"/>
      <c r="BF122" s="212"/>
      <c r="BG122" s="212"/>
      <c r="BH122" s="212"/>
    </row>
    <row r="123" spans="1:60" ht="22.5" outlineLevel="1" x14ac:dyDescent="0.2">
      <c r="A123" s="213">
        <v>39</v>
      </c>
      <c r="B123" s="219" t="s">
        <v>238</v>
      </c>
      <c r="C123" s="264" t="s">
        <v>239</v>
      </c>
      <c r="D123" s="221" t="s">
        <v>232</v>
      </c>
      <c r="E123" s="228">
        <v>2</v>
      </c>
      <c r="F123" s="231"/>
      <c r="G123" s="232">
        <f>ROUND(E123*F123,2)</f>
        <v>0</v>
      </c>
      <c r="H123" s="231"/>
      <c r="I123" s="232">
        <f>ROUND(E123*H123,2)</f>
        <v>0</v>
      </c>
      <c r="J123" s="231"/>
      <c r="K123" s="232">
        <f>ROUND(E123*J123,2)</f>
        <v>0</v>
      </c>
      <c r="L123" s="232">
        <v>21</v>
      </c>
      <c r="M123" s="232">
        <f>G123*(1+L123/100)</f>
        <v>0</v>
      </c>
      <c r="N123" s="222">
        <v>4.2000000000000003E-2</v>
      </c>
      <c r="O123" s="222">
        <f>ROUND(E123*N123,5)</f>
        <v>8.4000000000000005E-2</v>
      </c>
      <c r="P123" s="222">
        <v>0</v>
      </c>
      <c r="Q123" s="222">
        <f>ROUND(E123*P123,5)</f>
        <v>0</v>
      </c>
      <c r="R123" s="222"/>
      <c r="S123" s="222"/>
      <c r="T123" s="223">
        <v>0</v>
      </c>
      <c r="U123" s="222">
        <f>ROUND(E123*T123,2)</f>
        <v>0</v>
      </c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 t="s">
        <v>240</v>
      </c>
      <c r="AF123" s="212"/>
      <c r="AG123" s="212"/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212"/>
      <c r="AX123" s="212"/>
      <c r="AY123" s="212"/>
      <c r="AZ123" s="212"/>
      <c r="BA123" s="212"/>
      <c r="BB123" s="212"/>
      <c r="BC123" s="212"/>
      <c r="BD123" s="212"/>
      <c r="BE123" s="212"/>
      <c r="BF123" s="212"/>
      <c r="BG123" s="212"/>
      <c r="BH123" s="212"/>
    </row>
    <row r="124" spans="1:60" outlineLevel="1" x14ac:dyDescent="0.2">
      <c r="A124" s="213"/>
      <c r="B124" s="219"/>
      <c r="C124" s="265" t="s">
        <v>241</v>
      </c>
      <c r="D124" s="224"/>
      <c r="E124" s="229">
        <v>2</v>
      </c>
      <c r="F124" s="232"/>
      <c r="G124" s="232"/>
      <c r="H124" s="232"/>
      <c r="I124" s="232"/>
      <c r="J124" s="232"/>
      <c r="K124" s="232"/>
      <c r="L124" s="232"/>
      <c r="M124" s="232"/>
      <c r="N124" s="222"/>
      <c r="O124" s="222"/>
      <c r="P124" s="222"/>
      <c r="Q124" s="222"/>
      <c r="R124" s="222"/>
      <c r="S124" s="222"/>
      <c r="T124" s="223"/>
      <c r="U124" s="222"/>
      <c r="V124" s="212"/>
      <c r="W124" s="212"/>
      <c r="X124" s="212"/>
      <c r="Y124" s="212"/>
      <c r="Z124" s="212"/>
      <c r="AA124" s="212"/>
      <c r="AB124" s="212"/>
      <c r="AC124" s="212"/>
      <c r="AD124" s="212"/>
      <c r="AE124" s="212" t="s">
        <v>118</v>
      </c>
      <c r="AF124" s="212">
        <v>0</v>
      </c>
      <c r="AG124" s="212"/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2"/>
      <c r="AW124" s="212"/>
      <c r="AX124" s="212"/>
      <c r="AY124" s="212"/>
      <c r="AZ124" s="212"/>
      <c r="BA124" s="212"/>
      <c r="BB124" s="212"/>
      <c r="BC124" s="212"/>
      <c r="BD124" s="212"/>
      <c r="BE124" s="212"/>
      <c r="BF124" s="212"/>
      <c r="BG124" s="212"/>
      <c r="BH124" s="212"/>
    </row>
    <row r="125" spans="1:60" ht="22.5" outlineLevel="1" x14ac:dyDescent="0.2">
      <c r="A125" s="213">
        <v>40</v>
      </c>
      <c r="B125" s="219" t="s">
        <v>242</v>
      </c>
      <c r="C125" s="264" t="s">
        <v>243</v>
      </c>
      <c r="D125" s="221" t="s">
        <v>232</v>
      </c>
      <c r="E125" s="228">
        <v>1</v>
      </c>
      <c r="F125" s="231"/>
      <c r="G125" s="232">
        <f>ROUND(E125*F125,2)</f>
        <v>0</v>
      </c>
      <c r="H125" s="231"/>
      <c r="I125" s="232">
        <f>ROUND(E125*H125,2)</f>
        <v>0</v>
      </c>
      <c r="J125" s="231"/>
      <c r="K125" s="232">
        <f>ROUND(E125*J125,2)</f>
        <v>0</v>
      </c>
      <c r="L125" s="232">
        <v>21</v>
      </c>
      <c r="M125" s="232">
        <f>G125*(1+L125/100)</f>
        <v>0</v>
      </c>
      <c r="N125" s="222">
        <v>2.0279999999999999E-2</v>
      </c>
      <c r="O125" s="222">
        <f>ROUND(E125*N125,5)</f>
        <v>2.0279999999999999E-2</v>
      </c>
      <c r="P125" s="222">
        <v>0</v>
      </c>
      <c r="Q125" s="222">
        <f>ROUND(E125*P125,5)</f>
        <v>0</v>
      </c>
      <c r="R125" s="222"/>
      <c r="S125" s="222"/>
      <c r="T125" s="223">
        <v>0</v>
      </c>
      <c r="U125" s="222">
        <f>ROUND(E125*T125,2)</f>
        <v>0</v>
      </c>
      <c r="V125" s="212"/>
      <c r="W125" s="212"/>
      <c r="X125" s="212"/>
      <c r="Y125" s="212"/>
      <c r="Z125" s="212"/>
      <c r="AA125" s="212"/>
      <c r="AB125" s="212"/>
      <c r="AC125" s="212"/>
      <c r="AD125" s="212"/>
      <c r="AE125" s="212" t="s">
        <v>240</v>
      </c>
      <c r="AF125" s="212"/>
      <c r="AG125" s="212"/>
      <c r="AH125" s="212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212"/>
      <c r="AU125" s="212"/>
      <c r="AV125" s="212"/>
      <c r="AW125" s="212"/>
      <c r="AX125" s="212"/>
      <c r="AY125" s="212"/>
      <c r="AZ125" s="212"/>
      <c r="BA125" s="212"/>
      <c r="BB125" s="212"/>
      <c r="BC125" s="212"/>
      <c r="BD125" s="212"/>
      <c r="BE125" s="212"/>
      <c r="BF125" s="212"/>
      <c r="BG125" s="212"/>
      <c r="BH125" s="212"/>
    </row>
    <row r="126" spans="1:60" outlineLevel="1" x14ac:dyDescent="0.2">
      <c r="A126" s="213"/>
      <c r="B126" s="219"/>
      <c r="C126" s="265" t="s">
        <v>233</v>
      </c>
      <c r="D126" s="224"/>
      <c r="E126" s="229">
        <v>1</v>
      </c>
      <c r="F126" s="232"/>
      <c r="G126" s="232"/>
      <c r="H126" s="232"/>
      <c r="I126" s="232"/>
      <c r="J126" s="232"/>
      <c r="K126" s="232"/>
      <c r="L126" s="232"/>
      <c r="M126" s="232"/>
      <c r="N126" s="222"/>
      <c r="O126" s="222"/>
      <c r="P126" s="222"/>
      <c r="Q126" s="222"/>
      <c r="R126" s="222"/>
      <c r="S126" s="222"/>
      <c r="T126" s="223"/>
      <c r="U126" s="222"/>
      <c r="V126" s="212"/>
      <c r="W126" s="212"/>
      <c r="X126" s="212"/>
      <c r="Y126" s="212"/>
      <c r="Z126" s="212"/>
      <c r="AA126" s="212"/>
      <c r="AB126" s="212"/>
      <c r="AC126" s="212"/>
      <c r="AD126" s="212"/>
      <c r="AE126" s="212" t="s">
        <v>118</v>
      </c>
      <c r="AF126" s="212">
        <v>0</v>
      </c>
      <c r="AG126" s="212"/>
      <c r="AH126" s="212"/>
      <c r="AI126" s="212"/>
      <c r="AJ126" s="212"/>
      <c r="AK126" s="212"/>
      <c r="AL126" s="212"/>
      <c r="AM126" s="212"/>
      <c r="AN126" s="212"/>
      <c r="AO126" s="212"/>
      <c r="AP126" s="212"/>
      <c r="AQ126" s="212"/>
      <c r="AR126" s="212"/>
      <c r="AS126" s="212"/>
      <c r="AT126" s="212"/>
      <c r="AU126" s="212"/>
      <c r="AV126" s="212"/>
      <c r="AW126" s="212"/>
      <c r="AX126" s="212"/>
      <c r="AY126" s="212"/>
      <c r="AZ126" s="212"/>
      <c r="BA126" s="212"/>
      <c r="BB126" s="212"/>
      <c r="BC126" s="212"/>
      <c r="BD126" s="212"/>
      <c r="BE126" s="212"/>
      <c r="BF126" s="212"/>
      <c r="BG126" s="212"/>
      <c r="BH126" s="212"/>
    </row>
    <row r="127" spans="1:60" ht="22.5" outlineLevel="1" x14ac:dyDescent="0.2">
      <c r="A127" s="213">
        <v>41</v>
      </c>
      <c r="B127" s="219" t="s">
        <v>244</v>
      </c>
      <c r="C127" s="264" t="s">
        <v>245</v>
      </c>
      <c r="D127" s="221" t="s">
        <v>232</v>
      </c>
      <c r="E127" s="228">
        <v>6</v>
      </c>
      <c r="F127" s="231"/>
      <c r="G127" s="232">
        <f>ROUND(E127*F127,2)</f>
        <v>0</v>
      </c>
      <c r="H127" s="231"/>
      <c r="I127" s="232">
        <f>ROUND(E127*H127,2)</f>
        <v>0</v>
      </c>
      <c r="J127" s="231"/>
      <c r="K127" s="232">
        <f>ROUND(E127*J127,2)</f>
        <v>0</v>
      </c>
      <c r="L127" s="232">
        <v>21</v>
      </c>
      <c r="M127" s="232">
        <f>G127*(1+L127/100)</f>
        <v>0</v>
      </c>
      <c r="N127" s="222">
        <v>3.0700000000000002E-2</v>
      </c>
      <c r="O127" s="222">
        <f>ROUND(E127*N127,5)</f>
        <v>0.1842</v>
      </c>
      <c r="P127" s="222">
        <v>0</v>
      </c>
      <c r="Q127" s="222">
        <f>ROUND(E127*P127,5)</f>
        <v>0</v>
      </c>
      <c r="R127" s="222"/>
      <c r="S127" s="222"/>
      <c r="T127" s="223">
        <v>0</v>
      </c>
      <c r="U127" s="222">
        <f>ROUND(E127*T127,2)</f>
        <v>0</v>
      </c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 t="s">
        <v>240</v>
      </c>
      <c r="AF127" s="212"/>
      <c r="AG127" s="212"/>
      <c r="AH127" s="212"/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212"/>
      <c r="AU127" s="212"/>
      <c r="AV127" s="212"/>
      <c r="AW127" s="212"/>
      <c r="AX127" s="212"/>
      <c r="AY127" s="212"/>
      <c r="AZ127" s="212"/>
      <c r="BA127" s="212"/>
      <c r="BB127" s="212"/>
      <c r="BC127" s="212"/>
      <c r="BD127" s="212"/>
      <c r="BE127" s="212"/>
      <c r="BF127" s="212"/>
      <c r="BG127" s="212"/>
      <c r="BH127" s="212"/>
    </row>
    <row r="128" spans="1:60" outlineLevel="1" x14ac:dyDescent="0.2">
      <c r="A128" s="213"/>
      <c r="B128" s="219"/>
      <c r="C128" s="265" t="s">
        <v>246</v>
      </c>
      <c r="D128" s="224"/>
      <c r="E128" s="229">
        <v>6</v>
      </c>
      <c r="F128" s="232"/>
      <c r="G128" s="232"/>
      <c r="H128" s="232"/>
      <c r="I128" s="232"/>
      <c r="J128" s="232"/>
      <c r="K128" s="232"/>
      <c r="L128" s="232"/>
      <c r="M128" s="232"/>
      <c r="N128" s="222"/>
      <c r="O128" s="222"/>
      <c r="P128" s="222"/>
      <c r="Q128" s="222"/>
      <c r="R128" s="222"/>
      <c r="S128" s="222"/>
      <c r="T128" s="223"/>
      <c r="U128" s="222"/>
      <c r="V128" s="212"/>
      <c r="W128" s="212"/>
      <c r="X128" s="212"/>
      <c r="Y128" s="212"/>
      <c r="Z128" s="212"/>
      <c r="AA128" s="212"/>
      <c r="AB128" s="212"/>
      <c r="AC128" s="212"/>
      <c r="AD128" s="212"/>
      <c r="AE128" s="212" t="s">
        <v>118</v>
      </c>
      <c r="AF128" s="212">
        <v>0</v>
      </c>
      <c r="AG128" s="212"/>
      <c r="AH128" s="212"/>
      <c r="AI128" s="212"/>
      <c r="AJ128" s="212"/>
      <c r="AK128" s="212"/>
      <c r="AL128" s="212"/>
      <c r="AM128" s="212"/>
      <c r="AN128" s="212"/>
      <c r="AO128" s="212"/>
      <c r="AP128" s="212"/>
      <c r="AQ128" s="212"/>
      <c r="AR128" s="212"/>
      <c r="AS128" s="212"/>
      <c r="AT128" s="212"/>
      <c r="AU128" s="212"/>
      <c r="AV128" s="212"/>
      <c r="AW128" s="212"/>
      <c r="AX128" s="212"/>
      <c r="AY128" s="212"/>
      <c r="AZ128" s="212"/>
      <c r="BA128" s="212"/>
      <c r="BB128" s="212"/>
      <c r="BC128" s="212"/>
      <c r="BD128" s="212"/>
      <c r="BE128" s="212"/>
      <c r="BF128" s="212"/>
      <c r="BG128" s="212"/>
      <c r="BH128" s="212"/>
    </row>
    <row r="129" spans="1:60" x14ac:dyDescent="0.2">
      <c r="A129" s="214" t="s">
        <v>104</v>
      </c>
      <c r="B129" s="220" t="s">
        <v>67</v>
      </c>
      <c r="C129" s="266" t="s">
        <v>68</v>
      </c>
      <c r="D129" s="225"/>
      <c r="E129" s="230"/>
      <c r="F129" s="233"/>
      <c r="G129" s="233">
        <f>SUMIF(AE130:AE132,"&lt;&gt;NOR",G130:G132)</f>
        <v>0</v>
      </c>
      <c r="H129" s="233"/>
      <c r="I129" s="233">
        <f>SUM(I130:I132)</f>
        <v>0</v>
      </c>
      <c r="J129" s="233"/>
      <c r="K129" s="233">
        <f>SUM(K130:K132)</f>
        <v>0</v>
      </c>
      <c r="L129" s="233"/>
      <c r="M129" s="233">
        <f>SUM(M130:M132)</f>
        <v>0</v>
      </c>
      <c r="N129" s="226"/>
      <c r="O129" s="226">
        <f>SUM(O130:O132)</f>
        <v>0</v>
      </c>
      <c r="P129" s="226"/>
      <c r="Q129" s="226">
        <f>SUM(Q130:Q132)</f>
        <v>0</v>
      </c>
      <c r="R129" s="226"/>
      <c r="S129" s="226"/>
      <c r="T129" s="227"/>
      <c r="U129" s="226">
        <f>SUM(U130:U132)</f>
        <v>15.02</v>
      </c>
      <c r="AE129" t="s">
        <v>105</v>
      </c>
    </row>
    <row r="130" spans="1:60" outlineLevel="1" x14ac:dyDescent="0.2">
      <c r="A130" s="213">
        <v>42</v>
      </c>
      <c r="B130" s="219" t="s">
        <v>247</v>
      </c>
      <c r="C130" s="264" t="s">
        <v>248</v>
      </c>
      <c r="D130" s="221" t="s">
        <v>121</v>
      </c>
      <c r="E130" s="228">
        <v>205.7</v>
      </c>
      <c r="F130" s="231"/>
      <c r="G130" s="232">
        <f>ROUND(E130*F130,2)</f>
        <v>0</v>
      </c>
      <c r="H130" s="231"/>
      <c r="I130" s="232">
        <f>ROUND(E130*H130,2)</f>
        <v>0</v>
      </c>
      <c r="J130" s="231"/>
      <c r="K130" s="232">
        <f>ROUND(E130*J130,2)</f>
        <v>0</v>
      </c>
      <c r="L130" s="232">
        <v>21</v>
      </c>
      <c r="M130" s="232">
        <f>G130*(1+L130/100)</f>
        <v>0</v>
      </c>
      <c r="N130" s="222">
        <v>0</v>
      </c>
      <c r="O130" s="222">
        <f>ROUND(E130*N130,5)</f>
        <v>0</v>
      </c>
      <c r="P130" s="222">
        <v>0</v>
      </c>
      <c r="Q130" s="222">
        <f>ROUND(E130*P130,5)</f>
        <v>0</v>
      </c>
      <c r="R130" s="222"/>
      <c r="S130" s="222"/>
      <c r="T130" s="223">
        <v>7.2999999999999995E-2</v>
      </c>
      <c r="U130" s="222">
        <f>ROUND(E130*T130,2)</f>
        <v>15.02</v>
      </c>
      <c r="V130" s="212"/>
      <c r="W130" s="212"/>
      <c r="X130" s="212"/>
      <c r="Y130" s="212"/>
      <c r="Z130" s="212"/>
      <c r="AA130" s="212"/>
      <c r="AB130" s="212"/>
      <c r="AC130" s="212"/>
      <c r="AD130" s="212"/>
      <c r="AE130" s="212" t="s">
        <v>113</v>
      </c>
      <c r="AF130" s="212"/>
      <c r="AG130" s="212"/>
      <c r="AH130" s="212"/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212"/>
      <c r="AU130" s="212"/>
      <c r="AV130" s="212"/>
      <c r="AW130" s="212"/>
      <c r="AX130" s="212"/>
      <c r="AY130" s="212"/>
      <c r="AZ130" s="212"/>
      <c r="BA130" s="212"/>
      <c r="BB130" s="212"/>
      <c r="BC130" s="212"/>
      <c r="BD130" s="212"/>
      <c r="BE130" s="212"/>
      <c r="BF130" s="212"/>
      <c r="BG130" s="212"/>
      <c r="BH130" s="212"/>
    </row>
    <row r="131" spans="1:60" outlineLevel="1" x14ac:dyDescent="0.2">
      <c r="A131" s="213"/>
      <c r="B131" s="219"/>
      <c r="C131" s="265" t="s">
        <v>192</v>
      </c>
      <c r="D131" s="224"/>
      <c r="E131" s="229">
        <v>139</v>
      </c>
      <c r="F131" s="232"/>
      <c r="G131" s="232"/>
      <c r="H131" s="232"/>
      <c r="I131" s="232"/>
      <c r="J131" s="232"/>
      <c r="K131" s="232"/>
      <c r="L131" s="232"/>
      <c r="M131" s="232"/>
      <c r="N131" s="222"/>
      <c r="O131" s="222"/>
      <c r="P131" s="222"/>
      <c r="Q131" s="222"/>
      <c r="R131" s="222"/>
      <c r="S131" s="222"/>
      <c r="T131" s="223"/>
      <c r="U131" s="222"/>
      <c r="V131" s="212"/>
      <c r="W131" s="212"/>
      <c r="X131" s="212"/>
      <c r="Y131" s="212"/>
      <c r="Z131" s="212"/>
      <c r="AA131" s="212"/>
      <c r="AB131" s="212"/>
      <c r="AC131" s="212"/>
      <c r="AD131" s="212"/>
      <c r="AE131" s="212" t="s">
        <v>118</v>
      </c>
      <c r="AF131" s="212">
        <v>0</v>
      </c>
      <c r="AG131" s="212"/>
      <c r="AH131" s="212"/>
      <c r="AI131" s="212"/>
      <c r="AJ131" s="212"/>
      <c r="AK131" s="212"/>
      <c r="AL131" s="212"/>
      <c r="AM131" s="212"/>
      <c r="AN131" s="212"/>
      <c r="AO131" s="212"/>
      <c r="AP131" s="212"/>
      <c r="AQ131" s="212"/>
      <c r="AR131" s="212"/>
      <c r="AS131" s="212"/>
      <c r="AT131" s="212"/>
      <c r="AU131" s="212"/>
      <c r="AV131" s="212"/>
      <c r="AW131" s="212"/>
      <c r="AX131" s="212"/>
      <c r="AY131" s="212"/>
      <c r="AZ131" s="212"/>
      <c r="BA131" s="212"/>
      <c r="BB131" s="212"/>
      <c r="BC131" s="212"/>
      <c r="BD131" s="212"/>
      <c r="BE131" s="212"/>
      <c r="BF131" s="212"/>
      <c r="BG131" s="212"/>
      <c r="BH131" s="212"/>
    </row>
    <row r="132" spans="1:60" outlineLevel="1" x14ac:dyDescent="0.2">
      <c r="A132" s="213"/>
      <c r="B132" s="219"/>
      <c r="C132" s="265" t="s">
        <v>249</v>
      </c>
      <c r="D132" s="224"/>
      <c r="E132" s="229">
        <v>66.7</v>
      </c>
      <c r="F132" s="232"/>
      <c r="G132" s="232"/>
      <c r="H132" s="232"/>
      <c r="I132" s="232"/>
      <c r="J132" s="232"/>
      <c r="K132" s="232"/>
      <c r="L132" s="232"/>
      <c r="M132" s="232"/>
      <c r="N132" s="222"/>
      <c r="O132" s="222"/>
      <c r="P132" s="222"/>
      <c r="Q132" s="222"/>
      <c r="R132" s="222"/>
      <c r="S132" s="222"/>
      <c r="T132" s="223"/>
      <c r="U132" s="222"/>
      <c r="V132" s="212"/>
      <c r="W132" s="212"/>
      <c r="X132" s="212"/>
      <c r="Y132" s="212"/>
      <c r="Z132" s="212"/>
      <c r="AA132" s="212"/>
      <c r="AB132" s="212"/>
      <c r="AC132" s="212"/>
      <c r="AD132" s="212"/>
      <c r="AE132" s="212" t="s">
        <v>118</v>
      </c>
      <c r="AF132" s="212">
        <v>0</v>
      </c>
      <c r="AG132" s="212"/>
      <c r="AH132" s="212"/>
      <c r="AI132" s="212"/>
      <c r="AJ132" s="212"/>
      <c r="AK132" s="212"/>
      <c r="AL132" s="212"/>
      <c r="AM132" s="212"/>
      <c r="AN132" s="212"/>
      <c r="AO132" s="212"/>
      <c r="AP132" s="212"/>
      <c r="AQ132" s="212"/>
      <c r="AR132" s="212"/>
      <c r="AS132" s="212"/>
      <c r="AT132" s="212"/>
      <c r="AU132" s="212"/>
      <c r="AV132" s="212"/>
      <c r="AW132" s="212"/>
      <c r="AX132" s="212"/>
      <c r="AY132" s="212"/>
      <c r="AZ132" s="212"/>
      <c r="BA132" s="212"/>
      <c r="BB132" s="212"/>
      <c r="BC132" s="212"/>
      <c r="BD132" s="212"/>
      <c r="BE132" s="212"/>
      <c r="BF132" s="212"/>
      <c r="BG132" s="212"/>
      <c r="BH132" s="212"/>
    </row>
    <row r="133" spans="1:60" x14ac:dyDescent="0.2">
      <c r="A133" s="214" t="s">
        <v>104</v>
      </c>
      <c r="B133" s="220" t="s">
        <v>69</v>
      </c>
      <c r="C133" s="266" t="s">
        <v>70</v>
      </c>
      <c r="D133" s="225"/>
      <c r="E133" s="230"/>
      <c r="F133" s="233"/>
      <c r="G133" s="233">
        <f>SUMIF(AE134:AE135,"&lt;&gt;NOR",G134:G135)</f>
        <v>0</v>
      </c>
      <c r="H133" s="233"/>
      <c r="I133" s="233">
        <f>SUM(I134:I135)</f>
        <v>0</v>
      </c>
      <c r="J133" s="233"/>
      <c r="K133" s="233">
        <f>SUM(K134:K135)</f>
        <v>0</v>
      </c>
      <c r="L133" s="233"/>
      <c r="M133" s="233">
        <f>SUM(M134:M135)</f>
        <v>0</v>
      </c>
      <c r="N133" s="226"/>
      <c r="O133" s="226">
        <f>SUM(O134:O135)</f>
        <v>0</v>
      </c>
      <c r="P133" s="226"/>
      <c r="Q133" s="226">
        <f>SUM(Q134:Q135)</f>
        <v>9.9493500000000008</v>
      </c>
      <c r="R133" s="226"/>
      <c r="S133" s="226"/>
      <c r="T133" s="227"/>
      <c r="U133" s="226">
        <f>SUM(U134:U135)</f>
        <v>61.47</v>
      </c>
      <c r="AE133" t="s">
        <v>105</v>
      </c>
    </row>
    <row r="134" spans="1:60" outlineLevel="1" x14ac:dyDescent="0.2">
      <c r="A134" s="213">
        <v>43</v>
      </c>
      <c r="B134" s="219" t="s">
        <v>250</v>
      </c>
      <c r="C134" s="264" t="s">
        <v>251</v>
      </c>
      <c r="D134" s="221" t="s">
        <v>116</v>
      </c>
      <c r="E134" s="228">
        <v>3.4910000000000001</v>
      </c>
      <c r="F134" s="231"/>
      <c r="G134" s="232">
        <f>ROUND(E134*F134,2)</f>
        <v>0</v>
      </c>
      <c r="H134" s="231"/>
      <c r="I134" s="232">
        <f>ROUND(E134*H134,2)</f>
        <v>0</v>
      </c>
      <c r="J134" s="231"/>
      <c r="K134" s="232">
        <f>ROUND(E134*J134,2)</f>
        <v>0</v>
      </c>
      <c r="L134" s="232">
        <v>21</v>
      </c>
      <c r="M134" s="232">
        <f>G134*(1+L134/100)</f>
        <v>0</v>
      </c>
      <c r="N134" s="222">
        <v>0</v>
      </c>
      <c r="O134" s="222">
        <f>ROUND(E134*N134,5)</f>
        <v>0</v>
      </c>
      <c r="P134" s="222">
        <v>2.85</v>
      </c>
      <c r="Q134" s="222">
        <f>ROUND(E134*P134,5)</f>
        <v>9.9493500000000008</v>
      </c>
      <c r="R134" s="222"/>
      <c r="S134" s="222"/>
      <c r="T134" s="223">
        <v>17.606999999999999</v>
      </c>
      <c r="U134" s="222">
        <f>ROUND(E134*T134,2)</f>
        <v>61.47</v>
      </c>
      <c r="V134" s="212"/>
      <c r="W134" s="212"/>
      <c r="X134" s="212"/>
      <c r="Y134" s="212"/>
      <c r="Z134" s="212"/>
      <c r="AA134" s="212"/>
      <c r="AB134" s="212"/>
      <c r="AC134" s="212"/>
      <c r="AD134" s="212"/>
      <c r="AE134" s="212" t="s">
        <v>113</v>
      </c>
      <c r="AF134" s="212"/>
      <c r="AG134" s="212"/>
      <c r="AH134" s="212"/>
      <c r="AI134" s="212"/>
      <c r="AJ134" s="212"/>
      <c r="AK134" s="212"/>
      <c r="AL134" s="212"/>
      <c r="AM134" s="212"/>
      <c r="AN134" s="212"/>
      <c r="AO134" s="212"/>
      <c r="AP134" s="212"/>
      <c r="AQ134" s="212"/>
      <c r="AR134" s="212"/>
      <c r="AS134" s="212"/>
      <c r="AT134" s="212"/>
      <c r="AU134" s="212"/>
      <c r="AV134" s="212"/>
      <c r="AW134" s="212"/>
      <c r="AX134" s="212"/>
      <c r="AY134" s="212"/>
      <c r="AZ134" s="212"/>
      <c r="BA134" s="212"/>
      <c r="BB134" s="212"/>
      <c r="BC134" s="212"/>
      <c r="BD134" s="212"/>
      <c r="BE134" s="212"/>
      <c r="BF134" s="212"/>
      <c r="BG134" s="212"/>
      <c r="BH134" s="212"/>
    </row>
    <row r="135" spans="1:60" outlineLevel="1" x14ac:dyDescent="0.2">
      <c r="A135" s="213"/>
      <c r="B135" s="219"/>
      <c r="C135" s="265" t="s">
        <v>252</v>
      </c>
      <c r="D135" s="224"/>
      <c r="E135" s="229">
        <v>3.4910000000000001</v>
      </c>
      <c r="F135" s="232"/>
      <c r="G135" s="232"/>
      <c r="H135" s="232"/>
      <c r="I135" s="232"/>
      <c r="J135" s="232"/>
      <c r="K135" s="232"/>
      <c r="L135" s="232"/>
      <c r="M135" s="232"/>
      <c r="N135" s="222"/>
      <c r="O135" s="222"/>
      <c r="P135" s="222"/>
      <c r="Q135" s="222"/>
      <c r="R135" s="222"/>
      <c r="S135" s="222"/>
      <c r="T135" s="223"/>
      <c r="U135" s="222"/>
      <c r="V135" s="212"/>
      <c r="W135" s="212"/>
      <c r="X135" s="212"/>
      <c r="Y135" s="212"/>
      <c r="Z135" s="212"/>
      <c r="AA135" s="212"/>
      <c r="AB135" s="212"/>
      <c r="AC135" s="212"/>
      <c r="AD135" s="212"/>
      <c r="AE135" s="212" t="s">
        <v>118</v>
      </c>
      <c r="AF135" s="212">
        <v>0</v>
      </c>
      <c r="AG135" s="212"/>
      <c r="AH135" s="212"/>
      <c r="AI135" s="212"/>
      <c r="AJ135" s="212"/>
      <c r="AK135" s="212"/>
      <c r="AL135" s="212"/>
      <c r="AM135" s="212"/>
      <c r="AN135" s="212"/>
      <c r="AO135" s="212"/>
      <c r="AP135" s="212"/>
      <c r="AQ135" s="212"/>
      <c r="AR135" s="212"/>
      <c r="AS135" s="212"/>
      <c r="AT135" s="212"/>
      <c r="AU135" s="212"/>
      <c r="AV135" s="212"/>
      <c r="AW135" s="212"/>
      <c r="AX135" s="212"/>
      <c r="AY135" s="212"/>
      <c r="AZ135" s="212"/>
      <c r="BA135" s="212"/>
      <c r="BB135" s="212"/>
      <c r="BC135" s="212"/>
      <c r="BD135" s="212"/>
      <c r="BE135" s="212"/>
      <c r="BF135" s="212"/>
      <c r="BG135" s="212"/>
      <c r="BH135" s="212"/>
    </row>
    <row r="136" spans="1:60" x14ac:dyDescent="0.2">
      <c r="A136" s="214" t="s">
        <v>104</v>
      </c>
      <c r="B136" s="220" t="s">
        <v>71</v>
      </c>
      <c r="C136" s="266" t="s">
        <v>72</v>
      </c>
      <c r="D136" s="225"/>
      <c r="E136" s="230"/>
      <c r="F136" s="233"/>
      <c r="G136" s="233">
        <f>SUMIF(AE137:AE148,"&lt;&gt;NOR",G137:G148)</f>
        <v>0</v>
      </c>
      <c r="H136" s="233"/>
      <c r="I136" s="233">
        <f>SUM(I137:I148)</f>
        <v>0</v>
      </c>
      <c r="J136" s="233"/>
      <c r="K136" s="233">
        <f>SUM(K137:K148)</f>
        <v>0</v>
      </c>
      <c r="L136" s="233"/>
      <c r="M136" s="233">
        <f>SUM(M137:M148)</f>
        <v>0</v>
      </c>
      <c r="N136" s="226"/>
      <c r="O136" s="226">
        <f>SUM(O137:O148)</f>
        <v>0</v>
      </c>
      <c r="P136" s="226"/>
      <c r="Q136" s="226">
        <f>SUM(Q137:Q148)</f>
        <v>0</v>
      </c>
      <c r="R136" s="226"/>
      <c r="S136" s="226"/>
      <c r="T136" s="227"/>
      <c r="U136" s="226">
        <f>SUM(U137:U148)</f>
        <v>62.57</v>
      </c>
      <c r="AE136" t="s">
        <v>105</v>
      </c>
    </row>
    <row r="137" spans="1:60" outlineLevel="1" x14ac:dyDescent="0.2">
      <c r="A137" s="213">
        <v>44</v>
      </c>
      <c r="B137" s="219" t="s">
        <v>253</v>
      </c>
      <c r="C137" s="264" t="s">
        <v>254</v>
      </c>
      <c r="D137" s="221" t="s">
        <v>255</v>
      </c>
      <c r="E137" s="228">
        <v>221.08</v>
      </c>
      <c r="F137" s="231"/>
      <c r="G137" s="232">
        <f>ROUND(E137*F137,2)</f>
        <v>0</v>
      </c>
      <c r="H137" s="231"/>
      <c r="I137" s="232">
        <f>ROUND(E137*H137,2)</f>
        <v>0</v>
      </c>
      <c r="J137" s="231"/>
      <c r="K137" s="232">
        <f>ROUND(E137*J137,2)</f>
        <v>0</v>
      </c>
      <c r="L137" s="232">
        <v>21</v>
      </c>
      <c r="M137" s="232">
        <f>G137*(1+L137/100)</f>
        <v>0</v>
      </c>
      <c r="N137" s="222">
        <v>0</v>
      </c>
      <c r="O137" s="222">
        <f>ROUND(E137*N137,5)</f>
        <v>0</v>
      </c>
      <c r="P137" s="222">
        <v>0</v>
      </c>
      <c r="Q137" s="222">
        <f>ROUND(E137*P137,5)</f>
        <v>0</v>
      </c>
      <c r="R137" s="222"/>
      <c r="S137" s="222"/>
      <c r="T137" s="223">
        <v>0.27700000000000002</v>
      </c>
      <c r="U137" s="222">
        <f>ROUND(E137*T137,2)</f>
        <v>61.24</v>
      </c>
      <c r="V137" s="212"/>
      <c r="W137" s="212"/>
      <c r="X137" s="212"/>
      <c r="Y137" s="212"/>
      <c r="Z137" s="212"/>
      <c r="AA137" s="212"/>
      <c r="AB137" s="212"/>
      <c r="AC137" s="212"/>
      <c r="AD137" s="212"/>
      <c r="AE137" s="212" t="s">
        <v>113</v>
      </c>
      <c r="AF137" s="212"/>
      <c r="AG137" s="212"/>
      <c r="AH137" s="212"/>
      <c r="AI137" s="212"/>
      <c r="AJ137" s="212"/>
      <c r="AK137" s="212"/>
      <c r="AL137" s="212"/>
      <c r="AM137" s="212"/>
      <c r="AN137" s="212"/>
      <c r="AO137" s="212"/>
      <c r="AP137" s="212"/>
      <c r="AQ137" s="212"/>
      <c r="AR137" s="212"/>
      <c r="AS137" s="212"/>
      <c r="AT137" s="212"/>
      <c r="AU137" s="212"/>
      <c r="AV137" s="212"/>
      <c r="AW137" s="212"/>
      <c r="AX137" s="212"/>
      <c r="AY137" s="212"/>
      <c r="AZ137" s="212"/>
      <c r="BA137" s="212"/>
      <c r="BB137" s="212"/>
      <c r="BC137" s="212"/>
      <c r="BD137" s="212"/>
      <c r="BE137" s="212"/>
      <c r="BF137" s="212"/>
      <c r="BG137" s="212"/>
      <c r="BH137" s="212"/>
    </row>
    <row r="138" spans="1:60" outlineLevel="1" x14ac:dyDescent="0.2">
      <c r="A138" s="213"/>
      <c r="B138" s="219"/>
      <c r="C138" s="265" t="s">
        <v>256</v>
      </c>
      <c r="D138" s="224"/>
      <c r="E138" s="229">
        <v>211.13</v>
      </c>
      <c r="F138" s="232"/>
      <c r="G138" s="232"/>
      <c r="H138" s="232"/>
      <c r="I138" s="232"/>
      <c r="J138" s="232"/>
      <c r="K138" s="232"/>
      <c r="L138" s="232"/>
      <c r="M138" s="232"/>
      <c r="N138" s="222"/>
      <c r="O138" s="222"/>
      <c r="P138" s="222"/>
      <c r="Q138" s="222"/>
      <c r="R138" s="222"/>
      <c r="S138" s="222"/>
      <c r="T138" s="223"/>
      <c r="U138" s="222"/>
      <c r="V138" s="212"/>
      <c r="W138" s="212"/>
      <c r="X138" s="212"/>
      <c r="Y138" s="212"/>
      <c r="Z138" s="212"/>
      <c r="AA138" s="212"/>
      <c r="AB138" s="212"/>
      <c r="AC138" s="212"/>
      <c r="AD138" s="212"/>
      <c r="AE138" s="212" t="s">
        <v>118</v>
      </c>
      <c r="AF138" s="212">
        <v>0</v>
      </c>
      <c r="AG138" s="212"/>
      <c r="AH138" s="212"/>
      <c r="AI138" s="212"/>
      <c r="AJ138" s="212"/>
      <c r="AK138" s="212"/>
      <c r="AL138" s="212"/>
      <c r="AM138" s="212"/>
      <c r="AN138" s="212"/>
      <c r="AO138" s="212"/>
      <c r="AP138" s="212"/>
      <c r="AQ138" s="212"/>
      <c r="AR138" s="212"/>
      <c r="AS138" s="212"/>
      <c r="AT138" s="212"/>
      <c r="AU138" s="212"/>
      <c r="AV138" s="212"/>
      <c r="AW138" s="212"/>
      <c r="AX138" s="212"/>
      <c r="AY138" s="212"/>
      <c r="AZ138" s="212"/>
      <c r="BA138" s="212"/>
      <c r="BB138" s="212"/>
      <c r="BC138" s="212"/>
      <c r="BD138" s="212"/>
      <c r="BE138" s="212"/>
      <c r="BF138" s="212"/>
      <c r="BG138" s="212"/>
      <c r="BH138" s="212"/>
    </row>
    <row r="139" spans="1:60" outlineLevel="1" x14ac:dyDescent="0.2">
      <c r="A139" s="213"/>
      <c r="B139" s="219"/>
      <c r="C139" s="265" t="s">
        <v>257</v>
      </c>
      <c r="D139" s="224"/>
      <c r="E139" s="229">
        <v>9.9499999999999993</v>
      </c>
      <c r="F139" s="232"/>
      <c r="G139" s="232"/>
      <c r="H139" s="232"/>
      <c r="I139" s="232"/>
      <c r="J139" s="232"/>
      <c r="K139" s="232"/>
      <c r="L139" s="232"/>
      <c r="M139" s="232"/>
      <c r="N139" s="222"/>
      <c r="O139" s="222"/>
      <c r="P139" s="222"/>
      <c r="Q139" s="222"/>
      <c r="R139" s="222"/>
      <c r="S139" s="222"/>
      <c r="T139" s="223"/>
      <c r="U139" s="222"/>
      <c r="V139" s="212"/>
      <c r="W139" s="212"/>
      <c r="X139" s="212"/>
      <c r="Y139" s="212"/>
      <c r="Z139" s="212"/>
      <c r="AA139" s="212"/>
      <c r="AB139" s="212"/>
      <c r="AC139" s="212"/>
      <c r="AD139" s="212"/>
      <c r="AE139" s="212" t="s">
        <v>118</v>
      </c>
      <c r="AF139" s="212">
        <v>0</v>
      </c>
      <c r="AG139" s="212"/>
      <c r="AH139" s="212"/>
      <c r="AI139" s="212"/>
      <c r="AJ139" s="212"/>
      <c r="AK139" s="212"/>
      <c r="AL139" s="212"/>
      <c r="AM139" s="212"/>
      <c r="AN139" s="212"/>
      <c r="AO139" s="212"/>
      <c r="AP139" s="212"/>
      <c r="AQ139" s="212"/>
      <c r="AR139" s="212"/>
      <c r="AS139" s="212"/>
      <c r="AT139" s="212"/>
      <c r="AU139" s="212"/>
      <c r="AV139" s="212"/>
      <c r="AW139" s="212"/>
      <c r="AX139" s="212"/>
      <c r="AY139" s="212"/>
      <c r="AZ139" s="212"/>
      <c r="BA139" s="212"/>
      <c r="BB139" s="212"/>
      <c r="BC139" s="212"/>
      <c r="BD139" s="212"/>
      <c r="BE139" s="212"/>
      <c r="BF139" s="212"/>
      <c r="BG139" s="212"/>
      <c r="BH139" s="212"/>
    </row>
    <row r="140" spans="1:60" outlineLevel="1" x14ac:dyDescent="0.2">
      <c r="A140" s="213">
        <v>45</v>
      </c>
      <c r="B140" s="219" t="s">
        <v>258</v>
      </c>
      <c r="C140" s="264" t="s">
        <v>259</v>
      </c>
      <c r="D140" s="221" t="s">
        <v>255</v>
      </c>
      <c r="E140" s="228">
        <v>221.08</v>
      </c>
      <c r="F140" s="231"/>
      <c r="G140" s="232">
        <f>ROUND(E140*F140,2)</f>
        <v>0</v>
      </c>
      <c r="H140" s="231"/>
      <c r="I140" s="232">
        <f>ROUND(E140*H140,2)</f>
        <v>0</v>
      </c>
      <c r="J140" s="231"/>
      <c r="K140" s="232">
        <f>ROUND(E140*J140,2)</f>
        <v>0</v>
      </c>
      <c r="L140" s="232">
        <v>21</v>
      </c>
      <c r="M140" s="232">
        <f>G140*(1+L140/100)</f>
        <v>0</v>
      </c>
      <c r="N140" s="222">
        <v>0</v>
      </c>
      <c r="O140" s="222">
        <f>ROUND(E140*N140,5)</f>
        <v>0</v>
      </c>
      <c r="P140" s="222">
        <v>0</v>
      </c>
      <c r="Q140" s="222">
        <f>ROUND(E140*P140,5)</f>
        <v>0</v>
      </c>
      <c r="R140" s="222"/>
      <c r="S140" s="222"/>
      <c r="T140" s="223">
        <v>0</v>
      </c>
      <c r="U140" s="222">
        <f>ROUND(E140*T140,2)</f>
        <v>0</v>
      </c>
      <c r="V140" s="212"/>
      <c r="W140" s="212"/>
      <c r="X140" s="212"/>
      <c r="Y140" s="212"/>
      <c r="Z140" s="212"/>
      <c r="AA140" s="212"/>
      <c r="AB140" s="212"/>
      <c r="AC140" s="212"/>
      <c r="AD140" s="212"/>
      <c r="AE140" s="212" t="s">
        <v>113</v>
      </c>
      <c r="AF140" s="212"/>
      <c r="AG140" s="212"/>
      <c r="AH140" s="212"/>
      <c r="AI140" s="212"/>
      <c r="AJ140" s="212"/>
      <c r="AK140" s="212"/>
      <c r="AL140" s="212"/>
      <c r="AM140" s="212"/>
      <c r="AN140" s="212"/>
      <c r="AO140" s="212"/>
      <c r="AP140" s="212"/>
      <c r="AQ140" s="212"/>
      <c r="AR140" s="212"/>
      <c r="AS140" s="212"/>
      <c r="AT140" s="212"/>
      <c r="AU140" s="212"/>
      <c r="AV140" s="212"/>
      <c r="AW140" s="212"/>
      <c r="AX140" s="212"/>
      <c r="AY140" s="212"/>
      <c r="AZ140" s="212"/>
      <c r="BA140" s="212"/>
      <c r="BB140" s="212"/>
      <c r="BC140" s="212"/>
      <c r="BD140" s="212"/>
      <c r="BE140" s="212"/>
      <c r="BF140" s="212"/>
      <c r="BG140" s="212"/>
      <c r="BH140" s="212"/>
    </row>
    <row r="141" spans="1:60" outlineLevel="1" x14ac:dyDescent="0.2">
      <c r="A141" s="213"/>
      <c r="B141" s="219"/>
      <c r="C141" s="265" t="s">
        <v>256</v>
      </c>
      <c r="D141" s="224"/>
      <c r="E141" s="229">
        <v>211.13</v>
      </c>
      <c r="F141" s="232"/>
      <c r="G141" s="232"/>
      <c r="H141" s="232"/>
      <c r="I141" s="232"/>
      <c r="J141" s="232"/>
      <c r="K141" s="232"/>
      <c r="L141" s="232"/>
      <c r="M141" s="232"/>
      <c r="N141" s="222"/>
      <c r="O141" s="222"/>
      <c r="P141" s="222"/>
      <c r="Q141" s="222"/>
      <c r="R141" s="222"/>
      <c r="S141" s="222"/>
      <c r="T141" s="223"/>
      <c r="U141" s="222"/>
      <c r="V141" s="212"/>
      <c r="W141" s="212"/>
      <c r="X141" s="212"/>
      <c r="Y141" s="212"/>
      <c r="Z141" s="212"/>
      <c r="AA141" s="212"/>
      <c r="AB141" s="212"/>
      <c r="AC141" s="212"/>
      <c r="AD141" s="212"/>
      <c r="AE141" s="212" t="s">
        <v>118</v>
      </c>
      <c r="AF141" s="212">
        <v>0</v>
      </c>
      <c r="AG141" s="212"/>
      <c r="AH141" s="212"/>
      <c r="AI141" s="212"/>
      <c r="AJ141" s="212"/>
      <c r="AK141" s="212"/>
      <c r="AL141" s="212"/>
      <c r="AM141" s="212"/>
      <c r="AN141" s="212"/>
      <c r="AO141" s="212"/>
      <c r="AP141" s="212"/>
      <c r="AQ141" s="212"/>
      <c r="AR141" s="212"/>
      <c r="AS141" s="212"/>
      <c r="AT141" s="212"/>
      <c r="AU141" s="212"/>
      <c r="AV141" s="212"/>
      <c r="AW141" s="212"/>
      <c r="AX141" s="212"/>
      <c r="AY141" s="212"/>
      <c r="AZ141" s="212"/>
      <c r="BA141" s="212"/>
      <c r="BB141" s="212"/>
      <c r="BC141" s="212"/>
      <c r="BD141" s="212"/>
      <c r="BE141" s="212"/>
      <c r="BF141" s="212"/>
      <c r="BG141" s="212"/>
      <c r="BH141" s="212"/>
    </row>
    <row r="142" spans="1:60" outlineLevel="1" x14ac:dyDescent="0.2">
      <c r="A142" s="213"/>
      <c r="B142" s="219"/>
      <c r="C142" s="265" t="s">
        <v>257</v>
      </c>
      <c r="D142" s="224"/>
      <c r="E142" s="229">
        <v>9.9499999999999993</v>
      </c>
      <c r="F142" s="232"/>
      <c r="G142" s="232"/>
      <c r="H142" s="232"/>
      <c r="I142" s="232"/>
      <c r="J142" s="232"/>
      <c r="K142" s="232"/>
      <c r="L142" s="232"/>
      <c r="M142" s="232"/>
      <c r="N142" s="222"/>
      <c r="O142" s="222"/>
      <c r="P142" s="222"/>
      <c r="Q142" s="222"/>
      <c r="R142" s="222"/>
      <c r="S142" s="222"/>
      <c r="T142" s="223"/>
      <c r="U142" s="222"/>
      <c r="V142" s="212"/>
      <c r="W142" s="212"/>
      <c r="X142" s="212"/>
      <c r="Y142" s="212"/>
      <c r="Z142" s="212"/>
      <c r="AA142" s="212"/>
      <c r="AB142" s="212"/>
      <c r="AC142" s="212"/>
      <c r="AD142" s="212"/>
      <c r="AE142" s="212" t="s">
        <v>118</v>
      </c>
      <c r="AF142" s="212">
        <v>0</v>
      </c>
      <c r="AG142" s="212"/>
      <c r="AH142" s="212"/>
      <c r="AI142" s="212"/>
      <c r="AJ142" s="212"/>
      <c r="AK142" s="212"/>
      <c r="AL142" s="212"/>
      <c r="AM142" s="212"/>
      <c r="AN142" s="212"/>
      <c r="AO142" s="212"/>
      <c r="AP142" s="212"/>
      <c r="AQ142" s="212"/>
      <c r="AR142" s="212"/>
      <c r="AS142" s="212"/>
      <c r="AT142" s="212"/>
      <c r="AU142" s="212"/>
      <c r="AV142" s="212"/>
      <c r="AW142" s="212"/>
      <c r="AX142" s="212"/>
      <c r="AY142" s="212"/>
      <c r="AZ142" s="212"/>
      <c r="BA142" s="212"/>
      <c r="BB142" s="212"/>
      <c r="BC142" s="212"/>
      <c r="BD142" s="212"/>
      <c r="BE142" s="212"/>
      <c r="BF142" s="212"/>
      <c r="BG142" s="212"/>
      <c r="BH142" s="212"/>
    </row>
    <row r="143" spans="1:60" outlineLevel="1" x14ac:dyDescent="0.2">
      <c r="A143" s="213">
        <v>46</v>
      </c>
      <c r="B143" s="219" t="s">
        <v>260</v>
      </c>
      <c r="C143" s="264" t="s">
        <v>261</v>
      </c>
      <c r="D143" s="221" t="s">
        <v>255</v>
      </c>
      <c r="E143" s="228">
        <v>221.08</v>
      </c>
      <c r="F143" s="231"/>
      <c r="G143" s="232">
        <f>ROUND(E143*F143,2)</f>
        <v>0</v>
      </c>
      <c r="H143" s="231"/>
      <c r="I143" s="232">
        <f>ROUND(E143*H143,2)</f>
        <v>0</v>
      </c>
      <c r="J143" s="231"/>
      <c r="K143" s="232">
        <f>ROUND(E143*J143,2)</f>
        <v>0</v>
      </c>
      <c r="L143" s="232">
        <v>21</v>
      </c>
      <c r="M143" s="232">
        <f>G143*(1+L143/100)</f>
        <v>0</v>
      </c>
      <c r="N143" s="222">
        <v>0</v>
      </c>
      <c r="O143" s="222">
        <f>ROUND(E143*N143,5)</f>
        <v>0</v>
      </c>
      <c r="P143" s="222">
        <v>0</v>
      </c>
      <c r="Q143" s="222">
        <f>ROUND(E143*P143,5)</f>
        <v>0</v>
      </c>
      <c r="R143" s="222"/>
      <c r="S143" s="222"/>
      <c r="T143" s="223">
        <v>6.0000000000000001E-3</v>
      </c>
      <c r="U143" s="222">
        <f>ROUND(E143*T143,2)</f>
        <v>1.33</v>
      </c>
      <c r="V143" s="212"/>
      <c r="W143" s="212"/>
      <c r="X143" s="212"/>
      <c r="Y143" s="212"/>
      <c r="Z143" s="212"/>
      <c r="AA143" s="212"/>
      <c r="AB143" s="212"/>
      <c r="AC143" s="212"/>
      <c r="AD143" s="212"/>
      <c r="AE143" s="212" t="s">
        <v>113</v>
      </c>
      <c r="AF143" s="212"/>
      <c r="AG143" s="212"/>
      <c r="AH143" s="212"/>
      <c r="AI143" s="212"/>
      <c r="AJ143" s="212"/>
      <c r="AK143" s="212"/>
      <c r="AL143" s="212"/>
      <c r="AM143" s="212"/>
      <c r="AN143" s="212"/>
      <c r="AO143" s="212"/>
      <c r="AP143" s="212"/>
      <c r="AQ143" s="212"/>
      <c r="AR143" s="212"/>
      <c r="AS143" s="212"/>
      <c r="AT143" s="212"/>
      <c r="AU143" s="212"/>
      <c r="AV143" s="212"/>
      <c r="AW143" s="212"/>
      <c r="AX143" s="212"/>
      <c r="AY143" s="212"/>
      <c r="AZ143" s="212"/>
      <c r="BA143" s="212"/>
      <c r="BB143" s="212"/>
      <c r="BC143" s="212"/>
      <c r="BD143" s="212"/>
      <c r="BE143" s="212"/>
      <c r="BF143" s="212"/>
      <c r="BG143" s="212"/>
      <c r="BH143" s="212"/>
    </row>
    <row r="144" spans="1:60" outlineLevel="1" x14ac:dyDescent="0.2">
      <c r="A144" s="213"/>
      <c r="B144" s="219"/>
      <c r="C144" s="265" t="s">
        <v>256</v>
      </c>
      <c r="D144" s="224"/>
      <c r="E144" s="229">
        <v>211.13</v>
      </c>
      <c r="F144" s="232"/>
      <c r="G144" s="232"/>
      <c r="H144" s="232"/>
      <c r="I144" s="232"/>
      <c r="J144" s="232"/>
      <c r="K144" s="232"/>
      <c r="L144" s="232"/>
      <c r="M144" s="232"/>
      <c r="N144" s="222"/>
      <c r="O144" s="222"/>
      <c r="P144" s="222"/>
      <c r="Q144" s="222"/>
      <c r="R144" s="222"/>
      <c r="S144" s="222"/>
      <c r="T144" s="223"/>
      <c r="U144" s="222"/>
      <c r="V144" s="212"/>
      <c r="W144" s="212"/>
      <c r="X144" s="212"/>
      <c r="Y144" s="212"/>
      <c r="Z144" s="212"/>
      <c r="AA144" s="212"/>
      <c r="AB144" s="212"/>
      <c r="AC144" s="212"/>
      <c r="AD144" s="212"/>
      <c r="AE144" s="212" t="s">
        <v>118</v>
      </c>
      <c r="AF144" s="212">
        <v>0</v>
      </c>
      <c r="AG144" s="212"/>
      <c r="AH144" s="212"/>
      <c r="AI144" s="212"/>
      <c r="AJ144" s="212"/>
      <c r="AK144" s="212"/>
      <c r="AL144" s="212"/>
      <c r="AM144" s="212"/>
      <c r="AN144" s="212"/>
      <c r="AO144" s="212"/>
      <c r="AP144" s="212"/>
      <c r="AQ144" s="212"/>
      <c r="AR144" s="212"/>
      <c r="AS144" s="212"/>
      <c r="AT144" s="212"/>
      <c r="AU144" s="212"/>
      <c r="AV144" s="212"/>
      <c r="AW144" s="212"/>
      <c r="AX144" s="212"/>
      <c r="AY144" s="212"/>
      <c r="AZ144" s="212"/>
      <c r="BA144" s="212"/>
      <c r="BB144" s="212"/>
      <c r="BC144" s="212"/>
      <c r="BD144" s="212"/>
      <c r="BE144" s="212"/>
      <c r="BF144" s="212"/>
      <c r="BG144" s="212"/>
      <c r="BH144" s="212"/>
    </row>
    <row r="145" spans="1:60" outlineLevel="1" x14ac:dyDescent="0.2">
      <c r="A145" s="213"/>
      <c r="B145" s="219"/>
      <c r="C145" s="265" t="s">
        <v>257</v>
      </c>
      <c r="D145" s="224"/>
      <c r="E145" s="229">
        <v>9.9499999999999993</v>
      </c>
      <c r="F145" s="232"/>
      <c r="G145" s="232"/>
      <c r="H145" s="232"/>
      <c r="I145" s="232"/>
      <c r="J145" s="232"/>
      <c r="K145" s="232"/>
      <c r="L145" s="232"/>
      <c r="M145" s="232"/>
      <c r="N145" s="222"/>
      <c r="O145" s="222"/>
      <c r="P145" s="222"/>
      <c r="Q145" s="222"/>
      <c r="R145" s="222"/>
      <c r="S145" s="222"/>
      <c r="T145" s="223"/>
      <c r="U145" s="222"/>
      <c r="V145" s="212"/>
      <c r="W145" s="212"/>
      <c r="X145" s="212"/>
      <c r="Y145" s="212"/>
      <c r="Z145" s="212"/>
      <c r="AA145" s="212"/>
      <c r="AB145" s="212"/>
      <c r="AC145" s="212"/>
      <c r="AD145" s="212"/>
      <c r="AE145" s="212" t="s">
        <v>118</v>
      </c>
      <c r="AF145" s="212">
        <v>0</v>
      </c>
      <c r="AG145" s="212"/>
      <c r="AH145" s="212"/>
      <c r="AI145" s="212"/>
      <c r="AJ145" s="212"/>
      <c r="AK145" s="212"/>
      <c r="AL145" s="212"/>
      <c r="AM145" s="212"/>
      <c r="AN145" s="212"/>
      <c r="AO145" s="212"/>
      <c r="AP145" s="212"/>
      <c r="AQ145" s="212"/>
      <c r="AR145" s="212"/>
      <c r="AS145" s="212"/>
      <c r="AT145" s="212"/>
      <c r="AU145" s="212"/>
      <c r="AV145" s="212"/>
      <c r="AW145" s="212"/>
      <c r="AX145" s="212"/>
      <c r="AY145" s="212"/>
      <c r="AZ145" s="212"/>
      <c r="BA145" s="212"/>
      <c r="BB145" s="212"/>
      <c r="BC145" s="212"/>
      <c r="BD145" s="212"/>
      <c r="BE145" s="212"/>
      <c r="BF145" s="212"/>
      <c r="BG145" s="212"/>
      <c r="BH145" s="212"/>
    </row>
    <row r="146" spans="1:60" outlineLevel="1" x14ac:dyDescent="0.2">
      <c r="A146" s="213">
        <v>47</v>
      </c>
      <c r="B146" s="219" t="s">
        <v>262</v>
      </c>
      <c r="C146" s="264" t="s">
        <v>263</v>
      </c>
      <c r="D146" s="221" t="s">
        <v>255</v>
      </c>
      <c r="E146" s="228">
        <v>221.08</v>
      </c>
      <c r="F146" s="231"/>
      <c r="G146" s="232">
        <f>ROUND(E146*F146,2)</f>
        <v>0</v>
      </c>
      <c r="H146" s="231"/>
      <c r="I146" s="232">
        <f>ROUND(E146*H146,2)</f>
        <v>0</v>
      </c>
      <c r="J146" s="231"/>
      <c r="K146" s="232">
        <f>ROUND(E146*J146,2)</f>
        <v>0</v>
      </c>
      <c r="L146" s="232">
        <v>21</v>
      </c>
      <c r="M146" s="232">
        <f>G146*(1+L146/100)</f>
        <v>0</v>
      </c>
      <c r="N146" s="222">
        <v>0</v>
      </c>
      <c r="O146" s="222">
        <f>ROUND(E146*N146,5)</f>
        <v>0</v>
      </c>
      <c r="P146" s="222">
        <v>0</v>
      </c>
      <c r="Q146" s="222">
        <f>ROUND(E146*P146,5)</f>
        <v>0</v>
      </c>
      <c r="R146" s="222"/>
      <c r="S146" s="222"/>
      <c r="T146" s="223">
        <v>0</v>
      </c>
      <c r="U146" s="222">
        <f>ROUND(E146*T146,2)</f>
        <v>0</v>
      </c>
      <c r="V146" s="212"/>
      <c r="W146" s="212"/>
      <c r="X146" s="212"/>
      <c r="Y146" s="212"/>
      <c r="Z146" s="212"/>
      <c r="AA146" s="212"/>
      <c r="AB146" s="212"/>
      <c r="AC146" s="212"/>
      <c r="AD146" s="212"/>
      <c r="AE146" s="212" t="s">
        <v>113</v>
      </c>
      <c r="AF146" s="212"/>
      <c r="AG146" s="212"/>
      <c r="AH146" s="212"/>
      <c r="AI146" s="212"/>
      <c r="AJ146" s="212"/>
      <c r="AK146" s="212"/>
      <c r="AL146" s="212"/>
      <c r="AM146" s="212"/>
      <c r="AN146" s="212"/>
      <c r="AO146" s="212"/>
      <c r="AP146" s="212"/>
      <c r="AQ146" s="212"/>
      <c r="AR146" s="212"/>
      <c r="AS146" s="212"/>
      <c r="AT146" s="212"/>
      <c r="AU146" s="212"/>
      <c r="AV146" s="212"/>
      <c r="AW146" s="212"/>
      <c r="AX146" s="212"/>
      <c r="AY146" s="212"/>
      <c r="AZ146" s="212"/>
      <c r="BA146" s="212"/>
      <c r="BB146" s="212"/>
      <c r="BC146" s="212"/>
      <c r="BD146" s="212"/>
      <c r="BE146" s="212"/>
      <c r="BF146" s="212"/>
      <c r="BG146" s="212"/>
      <c r="BH146" s="212"/>
    </row>
    <row r="147" spans="1:60" outlineLevel="1" x14ac:dyDescent="0.2">
      <c r="A147" s="213"/>
      <c r="B147" s="219"/>
      <c r="C147" s="265" t="s">
        <v>256</v>
      </c>
      <c r="D147" s="224"/>
      <c r="E147" s="229">
        <v>211.13</v>
      </c>
      <c r="F147" s="232"/>
      <c r="G147" s="232"/>
      <c r="H147" s="232"/>
      <c r="I147" s="232"/>
      <c r="J147" s="232"/>
      <c r="K147" s="232"/>
      <c r="L147" s="232"/>
      <c r="M147" s="232"/>
      <c r="N147" s="222"/>
      <c r="O147" s="222"/>
      <c r="P147" s="222"/>
      <c r="Q147" s="222"/>
      <c r="R147" s="222"/>
      <c r="S147" s="222"/>
      <c r="T147" s="223"/>
      <c r="U147" s="222"/>
      <c r="V147" s="212"/>
      <c r="W147" s="212"/>
      <c r="X147" s="212"/>
      <c r="Y147" s="212"/>
      <c r="Z147" s="212"/>
      <c r="AA147" s="212"/>
      <c r="AB147" s="212"/>
      <c r="AC147" s="212"/>
      <c r="AD147" s="212"/>
      <c r="AE147" s="212" t="s">
        <v>118</v>
      </c>
      <c r="AF147" s="212">
        <v>0</v>
      </c>
      <c r="AG147" s="212"/>
      <c r="AH147" s="212"/>
      <c r="AI147" s="212"/>
      <c r="AJ147" s="212"/>
      <c r="AK147" s="212"/>
      <c r="AL147" s="212"/>
      <c r="AM147" s="212"/>
      <c r="AN147" s="212"/>
      <c r="AO147" s="212"/>
      <c r="AP147" s="212"/>
      <c r="AQ147" s="212"/>
      <c r="AR147" s="212"/>
      <c r="AS147" s="212"/>
      <c r="AT147" s="212"/>
      <c r="AU147" s="212"/>
      <c r="AV147" s="212"/>
      <c r="AW147" s="212"/>
      <c r="AX147" s="212"/>
      <c r="AY147" s="212"/>
      <c r="AZ147" s="212"/>
      <c r="BA147" s="212"/>
      <c r="BB147" s="212"/>
      <c r="BC147" s="212"/>
      <c r="BD147" s="212"/>
      <c r="BE147" s="212"/>
      <c r="BF147" s="212"/>
      <c r="BG147" s="212"/>
      <c r="BH147" s="212"/>
    </row>
    <row r="148" spans="1:60" outlineLevel="1" x14ac:dyDescent="0.2">
      <c r="A148" s="213"/>
      <c r="B148" s="219"/>
      <c r="C148" s="265" t="s">
        <v>257</v>
      </c>
      <c r="D148" s="224"/>
      <c r="E148" s="229">
        <v>9.9499999999999993</v>
      </c>
      <c r="F148" s="232"/>
      <c r="G148" s="232"/>
      <c r="H148" s="232"/>
      <c r="I148" s="232"/>
      <c r="J148" s="232"/>
      <c r="K148" s="232"/>
      <c r="L148" s="232"/>
      <c r="M148" s="232"/>
      <c r="N148" s="222"/>
      <c r="O148" s="222"/>
      <c r="P148" s="222"/>
      <c r="Q148" s="222"/>
      <c r="R148" s="222"/>
      <c r="S148" s="222"/>
      <c r="T148" s="223"/>
      <c r="U148" s="222"/>
      <c r="V148" s="212"/>
      <c r="W148" s="212"/>
      <c r="X148" s="212"/>
      <c r="Y148" s="212"/>
      <c r="Z148" s="212"/>
      <c r="AA148" s="212"/>
      <c r="AB148" s="212"/>
      <c r="AC148" s="212"/>
      <c r="AD148" s="212"/>
      <c r="AE148" s="212" t="s">
        <v>118</v>
      </c>
      <c r="AF148" s="212">
        <v>0</v>
      </c>
      <c r="AG148" s="212"/>
      <c r="AH148" s="212"/>
      <c r="AI148" s="212"/>
      <c r="AJ148" s="212"/>
      <c r="AK148" s="212"/>
      <c r="AL148" s="212"/>
      <c r="AM148" s="212"/>
      <c r="AN148" s="212"/>
      <c r="AO148" s="212"/>
      <c r="AP148" s="212"/>
      <c r="AQ148" s="212"/>
      <c r="AR148" s="212"/>
      <c r="AS148" s="212"/>
      <c r="AT148" s="212"/>
      <c r="AU148" s="212"/>
      <c r="AV148" s="212"/>
      <c r="AW148" s="212"/>
      <c r="AX148" s="212"/>
      <c r="AY148" s="212"/>
      <c r="AZ148" s="212"/>
      <c r="BA148" s="212"/>
      <c r="BB148" s="212"/>
      <c r="BC148" s="212"/>
      <c r="BD148" s="212"/>
      <c r="BE148" s="212"/>
      <c r="BF148" s="212"/>
      <c r="BG148" s="212"/>
      <c r="BH148" s="212"/>
    </row>
    <row r="149" spans="1:60" x14ac:dyDescent="0.2">
      <c r="A149" s="214" t="s">
        <v>104</v>
      </c>
      <c r="B149" s="220" t="s">
        <v>73</v>
      </c>
      <c r="C149" s="266" t="s">
        <v>74</v>
      </c>
      <c r="D149" s="225"/>
      <c r="E149" s="230"/>
      <c r="F149" s="233"/>
      <c r="G149" s="233">
        <f>SUMIF(AE150:AE150,"&lt;&gt;NOR",G150:G150)</f>
        <v>0</v>
      </c>
      <c r="H149" s="233"/>
      <c r="I149" s="233">
        <f>SUM(I150:I150)</f>
        <v>0</v>
      </c>
      <c r="J149" s="233"/>
      <c r="K149" s="233">
        <f>SUM(K150:K150)</f>
        <v>0</v>
      </c>
      <c r="L149" s="233"/>
      <c r="M149" s="233">
        <f>SUM(M150:M150)</f>
        <v>0</v>
      </c>
      <c r="N149" s="226"/>
      <c r="O149" s="226">
        <f>SUM(O150:O150)</f>
        <v>0</v>
      </c>
      <c r="P149" s="226"/>
      <c r="Q149" s="226">
        <f>SUM(Q150:Q150)</f>
        <v>0</v>
      </c>
      <c r="R149" s="226"/>
      <c r="S149" s="226"/>
      <c r="T149" s="227"/>
      <c r="U149" s="226">
        <f>SUM(U150:U150)</f>
        <v>503.72</v>
      </c>
      <c r="AE149" t="s">
        <v>105</v>
      </c>
    </row>
    <row r="150" spans="1:60" outlineLevel="1" x14ac:dyDescent="0.2">
      <c r="A150" s="213">
        <v>48</v>
      </c>
      <c r="B150" s="219" t="s">
        <v>264</v>
      </c>
      <c r="C150" s="264" t="s">
        <v>265</v>
      </c>
      <c r="D150" s="221" t="s">
        <v>255</v>
      </c>
      <c r="E150" s="228">
        <v>1308.3599999999999</v>
      </c>
      <c r="F150" s="231"/>
      <c r="G150" s="232">
        <f>ROUND(E150*F150,2)</f>
        <v>0</v>
      </c>
      <c r="H150" s="231"/>
      <c r="I150" s="232">
        <f>ROUND(E150*H150,2)</f>
        <v>0</v>
      </c>
      <c r="J150" s="231"/>
      <c r="K150" s="232">
        <f>ROUND(E150*J150,2)</f>
        <v>0</v>
      </c>
      <c r="L150" s="232">
        <v>21</v>
      </c>
      <c r="M150" s="232">
        <f>G150*(1+L150/100)</f>
        <v>0</v>
      </c>
      <c r="N150" s="222">
        <v>0</v>
      </c>
      <c r="O150" s="222">
        <f>ROUND(E150*N150,5)</f>
        <v>0</v>
      </c>
      <c r="P150" s="222">
        <v>0</v>
      </c>
      <c r="Q150" s="222">
        <f>ROUND(E150*P150,5)</f>
        <v>0</v>
      </c>
      <c r="R150" s="222"/>
      <c r="S150" s="222"/>
      <c r="T150" s="223">
        <v>0.38500000000000001</v>
      </c>
      <c r="U150" s="222">
        <f>ROUND(E150*T150,2)</f>
        <v>503.72</v>
      </c>
      <c r="V150" s="212"/>
      <c r="W150" s="212"/>
      <c r="X150" s="212"/>
      <c r="Y150" s="212"/>
      <c r="Z150" s="212"/>
      <c r="AA150" s="212"/>
      <c r="AB150" s="212"/>
      <c r="AC150" s="212"/>
      <c r="AD150" s="212"/>
      <c r="AE150" s="212" t="s">
        <v>113</v>
      </c>
      <c r="AF150" s="212"/>
      <c r="AG150" s="212"/>
      <c r="AH150" s="212"/>
      <c r="AI150" s="212"/>
      <c r="AJ150" s="212"/>
      <c r="AK150" s="212"/>
      <c r="AL150" s="212"/>
      <c r="AM150" s="212"/>
      <c r="AN150" s="212"/>
      <c r="AO150" s="212"/>
      <c r="AP150" s="212"/>
      <c r="AQ150" s="212"/>
      <c r="AR150" s="212"/>
      <c r="AS150" s="212"/>
      <c r="AT150" s="212"/>
      <c r="AU150" s="212"/>
      <c r="AV150" s="212"/>
      <c r="AW150" s="212"/>
      <c r="AX150" s="212"/>
      <c r="AY150" s="212"/>
      <c r="AZ150" s="212"/>
      <c r="BA150" s="212"/>
      <c r="BB150" s="212"/>
      <c r="BC150" s="212"/>
      <c r="BD150" s="212"/>
      <c r="BE150" s="212"/>
      <c r="BF150" s="212"/>
      <c r="BG150" s="212"/>
      <c r="BH150" s="212"/>
    </row>
    <row r="151" spans="1:60" x14ac:dyDescent="0.2">
      <c r="A151" s="214" t="s">
        <v>104</v>
      </c>
      <c r="B151" s="220" t="s">
        <v>75</v>
      </c>
      <c r="C151" s="266" t="s">
        <v>76</v>
      </c>
      <c r="D151" s="225"/>
      <c r="E151" s="230"/>
      <c r="F151" s="233"/>
      <c r="G151" s="233">
        <f>SUMIF(AE152:AE154,"&lt;&gt;NOR",G152:G154)</f>
        <v>0</v>
      </c>
      <c r="H151" s="233"/>
      <c r="I151" s="233">
        <f>SUM(I152:I154)</f>
        <v>0</v>
      </c>
      <c r="J151" s="233"/>
      <c r="K151" s="233">
        <f>SUM(K152:K154)</f>
        <v>0</v>
      </c>
      <c r="L151" s="233"/>
      <c r="M151" s="233">
        <f>SUM(M152:M154)</f>
        <v>0</v>
      </c>
      <c r="N151" s="226"/>
      <c r="O151" s="226">
        <f>SUM(O152:O154)</f>
        <v>7.0299999999999998E-3</v>
      </c>
      <c r="P151" s="226"/>
      <c r="Q151" s="226">
        <f>SUM(Q152:Q154)</f>
        <v>0</v>
      </c>
      <c r="R151" s="226"/>
      <c r="S151" s="226"/>
      <c r="T151" s="227"/>
      <c r="U151" s="226">
        <f>SUM(U152:U154)</f>
        <v>24.459999999999997</v>
      </c>
      <c r="AE151" t="s">
        <v>105</v>
      </c>
    </row>
    <row r="152" spans="1:60" outlineLevel="1" x14ac:dyDescent="0.2">
      <c r="A152" s="213">
        <v>49</v>
      </c>
      <c r="B152" s="219" t="s">
        <v>266</v>
      </c>
      <c r="C152" s="264" t="s">
        <v>267</v>
      </c>
      <c r="D152" s="221" t="s">
        <v>112</v>
      </c>
      <c r="E152" s="228">
        <v>25</v>
      </c>
      <c r="F152" s="231"/>
      <c r="G152" s="232">
        <f>ROUND(E152*F152,2)</f>
        <v>0</v>
      </c>
      <c r="H152" s="231"/>
      <c r="I152" s="232">
        <f>ROUND(E152*H152,2)</f>
        <v>0</v>
      </c>
      <c r="J152" s="231"/>
      <c r="K152" s="232">
        <f>ROUND(E152*J152,2)</f>
        <v>0</v>
      </c>
      <c r="L152" s="232">
        <v>21</v>
      </c>
      <c r="M152" s="232">
        <f>G152*(1+L152/100)</f>
        <v>0</v>
      </c>
      <c r="N152" s="222">
        <v>0</v>
      </c>
      <c r="O152" s="222">
        <f>ROUND(E152*N152,5)</f>
        <v>0</v>
      </c>
      <c r="P152" s="222">
        <v>0</v>
      </c>
      <c r="Q152" s="222">
        <f>ROUND(E152*P152,5)</f>
        <v>0</v>
      </c>
      <c r="R152" s="222"/>
      <c r="S152" s="222"/>
      <c r="T152" s="223">
        <v>0.27500000000000002</v>
      </c>
      <c r="U152" s="222">
        <f>ROUND(E152*T152,2)</f>
        <v>6.88</v>
      </c>
      <c r="V152" s="212"/>
      <c r="W152" s="212"/>
      <c r="X152" s="212"/>
      <c r="Y152" s="212"/>
      <c r="Z152" s="212"/>
      <c r="AA152" s="212"/>
      <c r="AB152" s="212"/>
      <c r="AC152" s="212"/>
      <c r="AD152" s="212"/>
      <c r="AE152" s="212" t="s">
        <v>113</v>
      </c>
      <c r="AF152" s="212"/>
      <c r="AG152" s="212"/>
      <c r="AH152" s="212"/>
      <c r="AI152" s="212"/>
      <c r="AJ152" s="212"/>
      <c r="AK152" s="212"/>
      <c r="AL152" s="212"/>
      <c r="AM152" s="212"/>
      <c r="AN152" s="212"/>
      <c r="AO152" s="212"/>
      <c r="AP152" s="212"/>
      <c r="AQ152" s="212"/>
      <c r="AR152" s="212"/>
      <c r="AS152" s="212"/>
      <c r="AT152" s="212"/>
      <c r="AU152" s="212"/>
      <c r="AV152" s="212"/>
      <c r="AW152" s="212"/>
      <c r="AX152" s="212"/>
      <c r="AY152" s="212"/>
      <c r="AZ152" s="212"/>
      <c r="BA152" s="212"/>
      <c r="BB152" s="212"/>
      <c r="BC152" s="212"/>
      <c r="BD152" s="212"/>
      <c r="BE152" s="212"/>
      <c r="BF152" s="212"/>
      <c r="BG152" s="212"/>
      <c r="BH152" s="212"/>
    </row>
    <row r="153" spans="1:60" outlineLevel="1" x14ac:dyDescent="0.2">
      <c r="A153" s="213"/>
      <c r="B153" s="219"/>
      <c r="C153" s="265" t="s">
        <v>223</v>
      </c>
      <c r="D153" s="224"/>
      <c r="E153" s="229">
        <v>25</v>
      </c>
      <c r="F153" s="232"/>
      <c r="G153" s="232"/>
      <c r="H153" s="232"/>
      <c r="I153" s="232"/>
      <c r="J153" s="232"/>
      <c r="K153" s="232"/>
      <c r="L153" s="232"/>
      <c r="M153" s="232"/>
      <c r="N153" s="222"/>
      <c r="O153" s="222"/>
      <c r="P153" s="222"/>
      <c r="Q153" s="222"/>
      <c r="R153" s="222"/>
      <c r="S153" s="222"/>
      <c r="T153" s="223"/>
      <c r="U153" s="222"/>
      <c r="V153" s="212"/>
      <c r="W153" s="212"/>
      <c r="X153" s="212"/>
      <c r="Y153" s="212"/>
      <c r="Z153" s="212"/>
      <c r="AA153" s="212"/>
      <c r="AB153" s="212"/>
      <c r="AC153" s="212"/>
      <c r="AD153" s="212"/>
      <c r="AE153" s="212" t="s">
        <v>118</v>
      </c>
      <c r="AF153" s="212">
        <v>0</v>
      </c>
      <c r="AG153" s="212"/>
      <c r="AH153" s="212"/>
      <c r="AI153" s="212"/>
      <c r="AJ153" s="212"/>
      <c r="AK153" s="212"/>
      <c r="AL153" s="212"/>
      <c r="AM153" s="212"/>
      <c r="AN153" s="212"/>
      <c r="AO153" s="212"/>
      <c r="AP153" s="212"/>
      <c r="AQ153" s="212"/>
      <c r="AR153" s="212"/>
      <c r="AS153" s="212"/>
      <c r="AT153" s="212"/>
      <c r="AU153" s="212"/>
      <c r="AV153" s="212"/>
      <c r="AW153" s="212"/>
      <c r="AX153" s="212"/>
      <c r="AY153" s="212"/>
      <c r="AZ153" s="212"/>
      <c r="BA153" s="212"/>
      <c r="BB153" s="212"/>
      <c r="BC153" s="212"/>
      <c r="BD153" s="212"/>
      <c r="BE153" s="212"/>
      <c r="BF153" s="212"/>
      <c r="BG153" s="212"/>
      <c r="BH153" s="212"/>
    </row>
    <row r="154" spans="1:60" outlineLevel="1" x14ac:dyDescent="0.2">
      <c r="A154" s="213">
        <v>50</v>
      </c>
      <c r="B154" s="219" t="s">
        <v>268</v>
      </c>
      <c r="C154" s="264" t="s">
        <v>269</v>
      </c>
      <c r="D154" s="221" t="s">
        <v>121</v>
      </c>
      <c r="E154" s="228">
        <v>351.55</v>
      </c>
      <c r="F154" s="231"/>
      <c r="G154" s="232">
        <f>ROUND(E154*F154,2)</f>
        <v>0</v>
      </c>
      <c r="H154" s="231"/>
      <c r="I154" s="232">
        <f>ROUND(E154*H154,2)</f>
        <v>0</v>
      </c>
      <c r="J154" s="231"/>
      <c r="K154" s="232">
        <f>ROUND(E154*J154,2)</f>
        <v>0</v>
      </c>
      <c r="L154" s="232">
        <v>21</v>
      </c>
      <c r="M154" s="232">
        <f>G154*(1+L154/100)</f>
        <v>0</v>
      </c>
      <c r="N154" s="222">
        <v>2.0000000000000002E-5</v>
      </c>
      <c r="O154" s="222">
        <f>ROUND(E154*N154,5)</f>
        <v>7.0299999999999998E-3</v>
      </c>
      <c r="P154" s="222">
        <v>0</v>
      </c>
      <c r="Q154" s="222">
        <f>ROUND(E154*P154,5)</f>
        <v>0</v>
      </c>
      <c r="R154" s="222"/>
      <c r="S154" s="222"/>
      <c r="T154" s="223">
        <v>0.05</v>
      </c>
      <c r="U154" s="222">
        <f>ROUND(E154*T154,2)</f>
        <v>17.579999999999998</v>
      </c>
      <c r="V154" s="212"/>
      <c r="W154" s="212"/>
      <c r="X154" s="212"/>
      <c r="Y154" s="212"/>
      <c r="Z154" s="212"/>
      <c r="AA154" s="212"/>
      <c r="AB154" s="212"/>
      <c r="AC154" s="212"/>
      <c r="AD154" s="212"/>
      <c r="AE154" s="212" t="s">
        <v>113</v>
      </c>
      <c r="AF154" s="212"/>
      <c r="AG154" s="212"/>
      <c r="AH154" s="212"/>
      <c r="AI154" s="212"/>
      <c r="AJ154" s="212"/>
      <c r="AK154" s="212"/>
      <c r="AL154" s="212"/>
      <c r="AM154" s="212"/>
      <c r="AN154" s="212"/>
      <c r="AO154" s="212"/>
      <c r="AP154" s="212"/>
      <c r="AQ154" s="212"/>
      <c r="AR154" s="212"/>
      <c r="AS154" s="212"/>
      <c r="AT154" s="212"/>
      <c r="AU154" s="212"/>
      <c r="AV154" s="212"/>
      <c r="AW154" s="212"/>
      <c r="AX154" s="212"/>
      <c r="AY154" s="212"/>
      <c r="AZ154" s="212"/>
      <c r="BA154" s="212"/>
      <c r="BB154" s="212"/>
      <c r="BC154" s="212"/>
      <c r="BD154" s="212"/>
      <c r="BE154" s="212"/>
      <c r="BF154" s="212"/>
      <c r="BG154" s="212"/>
      <c r="BH154" s="212"/>
    </row>
    <row r="155" spans="1:60" x14ac:dyDescent="0.2">
      <c r="A155" s="214" t="s">
        <v>104</v>
      </c>
      <c r="B155" s="220" t="s">
        <v>77</v>
      </c>
      <c r="C155" s="266" t="s">
        <v>26</v>
      </c>
      <c r="D155" s="225"/>
      <c r="E155" s="230"/>
      <c r="F155" s="233"/>
      <c r="G155" s="233">
        <f>SUMIF(AE156:AE164,"&lt;&gt;NOR",G156:G164)</f>
        <v>0</v>
      </c>
      <c r="H155" s="233"/>
      <c r="I155" s="233">
        <f>SUM(I156:I164)</f>
        <v>0</v>
      </c>
      <c r="J155" s="233"/>
      <c r="K155" s="233">
        <f>SUM(K156:K164)</f>
        <v>0</v>
      </c>
      <c r="L155" s="233"/>
      <c r="M155" s="233">
        <f>SUM(M156:M164)</f>
        <v>0</v>
      </c>
      <c r="N155" s="226"/>
      <c r="O155" s="226">
        <f>SUM(O156:O164)</f>
        <v>0</v>
      </c>
      <c r="P155" s="226"/>
      <c r="Q155" s="226">
        <f>SUM(Q156:Q164)</f>
        <v>0</v>
      </c>
      <c r="R155" s="226"/>
      <c r="S155" s="226"/>
      <c r="T155" s="227"/>
      <c r="U155" s="226">
        <f>SUM(U156:U164)</f>
        <v>0</v>
      </c>
      <c r="AE155" t="s">
        <v>105</v>
      </c>
    </row>
    <row r="156" spans="1:60" outlineLevel="1" x14ac:dyDescent="0.2">
      <c r="A156" s="213">
        <v>51</v>
      </c>
      <c r="B156" s="219" t="s">
        <v>270</v>
      </c>
      <c r="C156" s="264" t="s">
        <v>271</v>
      </c>
      <c r="D156" s="221" t="s">
        <v>272</v>
      </c>
      <c r="E156" s="228">
        <v>1</v>
      </c>
      <c r="F156" s="231"/>
      <c r="G156" s="232">
        <f>ROUND(E156*F156,2)</f>
        <v>0</v>
      </c>
      <c r="H156" s="231"/>
      <c r="I156" s="232">
        <f>ROUND(E156*H156,2)</f>
        <v>0</v>
      </c>
      <c r="J156" s="231"/>
      <c r="K156" s="232">
        <f>ROUND(E156*J156,2)</f>
        <v>0</v>
      </c>
      <c r="L156" s="232">
        <v>21</v>
      </c>
      <c r="M156" s="232">
        <f>G156*(1+L156/100)</f>
        <v>0</v>
      </c>
      <c r="N156" s="222">
        <v>0</v>
      </c>
      <c r="O156" s="222">
        <f>ROUND(E156*N156,5)</f>
        <v>0</v>
      </c>
      <c r="P156" s="222">
        <v>0</v>
      </c>
      <c r="Q156" s="222">
        <f>ROUND(E156*P156,5)</f>
        <v>0</v>
      </c>
      <c r="R156" s="222"/>
      <c r="S156" s="222"/>
      <c r="T156" s="223">
        <v>0</v>
      </c>
      <c r="U156" s="222">
        <f>ROUND(E156*T156,2)</f>
        <v>0</v>
      </c>
      <c r="V156" s="212"/>
      <c r="W156" s="212"/>
      <c r="X156" s="212"/>
      <c r="Y156" s="212"/>
      <c r="Z156" s="212"/>
      <c r="AA156" s="212"/>
      <c r="AB156" s="212"/>
      <c r="AC156" s="212"/>
      <c r="AD156" s="212"/>
      <c r="AE156" s="212" t="s">
        <v>113</v>
      </c>
      <c r="AF156" s="212"/>
      <c r="AG156" s="212"/>
      <c r="AH156" s="212"/>
      <c r="AI156" s="212"/>
      <c r="AJ156" s="212"/>
      <c r="AK156" s="212"/>
      <c r="AL156" s="212"/>
      <c r="AM156" s="212"/>
      <c r="AN156" s="212"/>
      <c r="AO156" s="212"/>
      <c r="AP156" s="212"/>
      <c r="AQ156" s="212"/>
      <c r="AR156" s="212"/>
      <c r="AS156" s="212"/>
      <c r="AT156" s="212"/>
      <c r="AU156" s="212"/>
      <c r="AV156" s="212"/>
      <c r="AW156" s="212"/>
      <c r="AX156" s="212"/>
      <c r="AY156" s="212"/>
      <c r="AZ156" s="212"/>
      <c r="BA156" s="212"/>
      <c r="BB156" s="212"/>
      <c r="BC156" s="212"/>
      <c r="BD156" s="212"/>
      <c r="BE156" s="212"/>
      <c r="BF156" s="212"/>
      <c r="BG156" s="212"/>
      <c r="BH156" s="212"/>
    </row>
    <row r="157" spans="1:60" outlineLevel="1" x14ac:dyDescent="0.2">
      <c r="A157" s="213">
        <v>52</v>
      </c>
      <c r="B157" s="219" t="s">
        <v>273</v>
      </c>
      <c r="C157" s="264" t="s">
        <v>274</v>
      </c>
      <c r="D157" s="221" t="s">
        <v>272</v>
      </c>
      <c r="E157" s="228">
        <v>1</v>
      </c>
      <c r="F157" s="231"/>
      <c r="G157" s="232">
        <f>ROUND(E157*F157,2)</f>
        <v>0</v>
      </c>
      <c r="H157" s="231"/>
      <c r="I157" s="232">
        <f>ROUND(E157*H157,2)</f>
        <v>0</v>
      </c>
      <c r="J157" s="231"/>
      <c r="K157" s="232">
        <f>ROUND(E157*J157,2)</f>
        <v>0</v>
      </c>
      <c r="L157" s="232">
        <v>21</v>
      </c>
      <c r="M157" s="232">
        <f>G157*(1+L157/100)</f>
        <v>0</v>
      </c>
      <c r="N157" s="222">
        <v>0</v>
      </c>
      <c r="O157" s="222">
        <f>ROUND(E157*N157,5)</f>
        <v>0</v>
      </c>
      <c r="P157" s="222">
        <v>0</v>
      </c>
      <c r="Q157" s="222">
        <f>ROUND(E157*P157,5)</f>
        <v>0</v>
      </c>
      <c r="R157" s="222"/>
      <c r="S157" s="222"/>
      <c r="T157" s="223">
        <v>0</v>
      </c>
      <c r="U157" s="222">
        <f>ROUND(E157*T157,2)</f>
        <v>0</v>
      </c>
      <c r="V157" s="212"/>
      <c r="W157" s="212"/>
      <c r="X157" s="212"/>
      <c r="Y157" s="212"/>
      <c r="Z157" s="212"/>
      <c r="AA157" s="212"/>
      <c r="AB157" s="212"/>
      <c r="AC157" s="212"/>
      <c r="AD157" s="212"/>
      <c r="AE157" s="212" t="s">
        <v>113</v>
      </c>
      <c r="AF157" s="212"/>
      <c r="AG157" s="212"/>
      <c r="AH157" s="212"/>
      <c r="AI157" s="212"/>
      <c r="AJ157" s="212"/>
      <c r="AK157" s="212"/>
      <c r="AL157" s="212"/>
      <c r="AM157" s="212"/>
      <c r="AN157" s="212"/>
      <c r="AO157" s="212"/>
      <c r="AP157" s="212"/>
      <c r="AQ157" s="212"/>
      <c r="AR157" s="212"/>
      <c r="AS157" s="212"/>
      <c r="AT157" s="212"/>
      <c r="AU157" s="212"/>
      <c r="AV157" s="212"/>
      <c r="AW157" s="212"/>
      <c r="AX157" s="212"/>
      <c r="AY157" s="212"/>
      <c r="AZ157" s="212"/>
      <c r="BA157" s="212"/>
      <c r="BB157" s="212"/>
      <c r="BC157" s="212"/>
      <c r="BD157" s="212"/>
      <c r="BE157" s="212"/>
      <c r="BF157" s="212"/>
      <c r="BG157" s="212"/>
      <c r="BH157" s="212"/>
    </row>
    <row r="158" spans="1:60" outlineLevel="1" x14ac:dyDescent="0.2">
      <c r="A158" s="213">
        <v>53</v>
      </c>
      <c r="B158" s="219" t="s">
        <v>275</v>
      </c>
      <c r="C158" s="264" t="s">
        <v>276</v>
      </c>
      <c r="D158" s="221" t="s">
        <v>272</v>
      </c>
      <c r="E158" s="228">
        <v>1</v>
      </c>
      <c r="F158" s="231"/>
      <c r="G158" s="232">
        <f>ROUND(E158*F158,2)</f>
        <v>0</v>
      </c>
      <c r="H158" s="231"/>
      <c r="I158" s="232">
        <f>ROUND(E158*H158,2)</f>
        <v>0</v>
      </c>
      <c r="J158" s="231"/>
      <c r="K158" s="232">
        <f>ROUND(E158*J158,2)</f>
        <v>0</v>
      </c>
      <c r="L158" s="232">
        <v>21</v>
      </c>
      <c r="M158" s="232">
        <f>G158*(1+L158/100)</f>
        <v>0</v>
      </c>
      <c r="N158" s="222">
        <v>0</v>
      </c>
      <c r="O158" s="222">
        <f>ROUND(E158*N158,5)</f>
        <v>0</v>
      </c>
      <c r="P158" s="222">
        <v>0</v>
      </c>
      <c r="Q158" s="222">
        <f>ROUND(E158*P158,5)</f>
        <v>0</v>
      </c>
      <c r="R158" s="222"/>
      <c r="S158" s="222"/>
      <c r="T158" s="223">
        <v>0</v>
      </c>
      <c r="U158" s="222">
        <f>ROUND(E158*T158,2)</f>
        <v>0</v>
      </c>
      <c r="V158" s="212"/>
      <c r="W158" s="212"/>
      <c r="X158" s="212"/>
      <c r="Y158" s="212"/>
      <c r="Z158" s="212"/>
      <c r="AA158" s="212"/>
      <c r="AB158" s="212"/>
      <c r="AC158" s="212"/>
      <c r="AD158" s="212"/>
      <c r="AE158" s="212" t="s">
        <v>113</v>
      </c>
      <c r="AF158" s="212"/>
      <c r="AG158" s="212"/>
      <c r="AH158" s="212"/>
      <c r="AI158" s="212"/>
      <c r="AJ158" s="212"/>
      <c r="AK158" s="212"/>
      <c r="AL158" s="212"/>
      <c r="AM158" s="212"/>
      <c r="AN158" s="212"/>
      <c r="AO158" s="212"/>
      <c r="AP158" s="212"/>
      <c r="AQ158" s="212"/>
      <c r="AR158" s="212"/>
      <c r="AS158" s="212"/>
      <c r="AT158" s="212"/>
      <c r="AU158" s="212"/>
      <c r="AV158" s="212"/>
      <c r="AW158" s="212"/>
      <c r="AX158" s="212"/>
      <c r="AY158" s="212"/>
      <c r="AZ158" s="212"/>
      <c r="BA158" s="212"/>
      <c r="BB158" s="212"/>
      <c r="BC158" s="212"/>
      <c r="BD158" s="212"/>
      <c r="BE158" s="212"/>
      <c r="BF158" s="212"/>
      <c r="BG158" s="212"/>
      <c r="BH158" s="212"/>
    </row>
    <row r="159" spans="1:60" outlineLevel="1" x14ac:dyDescent="0.2">
      <c r="A159" s="213">
        <v>54</v>
      </c>
      <c r="B159" s="219" t="s">
        <v>277</v>
      </c>
      <c r="C159" s="264" t="s">
        <v>278</v>
      </c>
      <c r="D159" s="221" t="s">
        <v>272</v>
      </c>
      <c r="E159" s="228">
        <v>1</v>
      </c>
      <c r="F159" s="231"/>
      <c r="G159" s="232">
        <f>ROUND(E159*F159,2)</f>
        <v>0</v>
      </c>
      <c r="H159" s="231"/>
      <c r="I159" s="232">
        <f>ROUND(E159*H159,2)</f>
        <v>0</v>
      </c>
      <c r="J159" s="231"/>
      <c r="K159" s="232">
        <f>ROUND(E159*J159,2)</f>
        <v>0</v>
      </c>
      <c r="L159" s="232">
        <v>21</v>
      </c>
      <c r="M159" s="232">
        <f>G159*(1+L159/100)</f>
        <v>0</v>
      </c>
      <c r="N159" s="222">
        <v>0</v>
      </c>
      <c r="O159" s="222">
        <f>ROUND(E159*N159,5)</f>
        <v>0</v>
      </c>
      <c r="P159" s="222">
        <v>0</v>
      </c>
      <c r="Q159" s="222">
        <f>ROUND(E159*P159,5)</f>
        <v>0</v>
      </c>
      <c r="R159" s="222"/>
      <c r="S159" s="222"/>
      <c r="T159" s="223">
        <v>0</v>
      </c>
      <c r="U159" s="222">
        <f>ROUND(E159*T159,2)</f>
        <v>0</v>
      </c>
      <c r="V159" s="212"/>
      <c r="W159" s="212"/>
      <c r="X159" s="212"/>
      <c r="Y159" s="212"/>
      <c r="Z159" s="212"/>
      <c r="AA159" s="212"/>
      <c r="AB159" s="212"/>
      <c r="AC159" s="212"/>
      <c r="AD159" s="212"/>
      <c r="AE159" s="212" t="s">
        <v>113</v>
      </c>
      <c r="AF159" s="212"/>
      <c r="AG159" s="212"/>
      <c r="AH159" s="212"/>
      <c r="AI159" s="212"/>
      <c r="AJ159" s="212"/>
      <c r="AK159" s="212"/>
      <c r="AL159" s="212"/>
      <c r="AM159" s="212"/>
      <c r="AN159" s="212"/>
      <c r="AO159" s="212"/>
      <c r="AP159" s="212"/>
      <c r="AQ159" s="212"/>
      <c r="AR159" s="212"/>
      <c r="AS159" s="212"/>
      <c r="AT159" s="212"/>
      <c r="AU159" s="212"/>
      <c r="AV159" s="212"/>
      <c r="AW159" s="212"/>
      <c r="AX159" s="212"/>
      <c r="AY159" s="212"/>
      <c r="AZ159" s="212"/>
      <c r="BA159" s="212"/>
      <c r="BB159" s="212"/>
      <c r="BC159" s="212"/>
      <c r="BD159" s="212"/>
      <c r="BE159" s="212"/>
      <c r="BF159" s="212"/>
      <c r="BG159" s="212"/>
      <c r="BH159" s="212"/>
    </row>
    <row r="160" spans="1:60" outlineLevel="1" x14ac:dyDescent="0.2">
      <c r="A160" s="213">
        <v>55</v>
      </c>
      <c r="B160" s="219" t="s">
        <v>279</v>
      </c>
      <c r="C160" s="264" t="s">
        <v>280</v>
      </c>
      <c r="D160" s="221" t="s">
        <v>272</v>
      </c>
      <c r="E160" s="228">
        <v>1</v>
      </c>
      <c r="F160" s="231"/>
      <c r="G160" s="232">
        <f>ROUND(E160*F160,2)</f>
        <v>0</v>
      </c>
      <c r="H160" s="231"/>
      <c r="I160" s="232">
        <f>ROUND(E160*H160,2)</f>
        <v>0</v>
      </c>
      <c r="J160" s="231"/>
      <c r="K160" s="232">
        <f>ROUND(E160*J160,2)</f>
        <v>0</v>
      </c>
      <c r="L160" s="232">
        <v>21</v>
      </c>
      <c r="M160" s="232">
        <f>G160*(1+L160/100)</f>
        <v>0</v>
      </c>
      <c r="N160" s="222">
        <v>0</v>
      </c>
      <c r="O160" s="222">
        <f>ROUND(E160*N160,5)</f>
        <v>0</v>
      </c>
      <c r="P160" s="222">
        <v>0</v>
      </c>
      <c r="Q160" s="222">
        <f>ROUND(E160*P160,5)</f>
        <v>0</v>
      </c>
      <c r="R160" s="222"/>
      <c r="S160" s="222"/>
      <c r="T160" s="223">
        <v>0</v>
      </c>
      <c r="U160" s="222">
        <f>ROUND(E160*T160,2)</f>
        <v>0</v>
      </c>
      <c r="V160" s="212"/>
      <c r="W160" s="212"/>
      <c r="X160" s="212"/>
      <c r="Y160" s="212"/>
      <c r="Z160" s="212"/>
      <c r="AA160" s="212"/>
      <c r="AB160" s="212"/>
      <c r="AC160" s="212"/>
      <c r="AD160" s="212"/>
      <c r="AE160" s="212" t="s">
        <v>113</v>
      </c>
      <c r="AF160" s="212"/>
      <c r="AG160" s="212"/>
      <c r="AH160" s="212"/>
      <c r="AI160" s="212"/>
      <c r="AJ160" s="212"/>
      <c r="AK160" s="212"/>
      <c r="AL160" s="212"/>
      <c r="AM160" s="212"/>
      <c r="AN160" s="212"/>
      <c r="AO160" s="212"/>
      <c r="AP160" s="212"/>
      <c r="AQ160" s="212"/>
      <c r="AR160" s="212"/>
      <c r="AS160" s="212"/>
      <c r="AT160" s="212"/>
      <c r="AU160" s="212"/>
      <c r="AV160" s="212"/>
      <c r="AW160" s="212"/>
      <c r="AX160" s="212"/>
      <c r="AY160" s="212"/>
      <c r="AZ160" s="212"/>
      <c r="BA160" s="212"/>
      <c r="BB160" s="212"/>
      <c r="BC160" s="212"/>
      <c r="BD160" s="212"/>
      <c r="BE160" s="212"/>
      <c r="BF160" s="212"/>
      <c r="BG160" s="212"/>
      <c r="BH160" s="212"/>
    </row>
    <row r="161" spans="1:60" outlineLevel="1" x14ac:dyDescent="0.2">
      <c r="A161" s="213">
        <v>56</v>
      </c>
      <c r="B161" s="219" t="s">
        <v>281</v>
      </c>
      <c r="C161" s="264" t="s">
        <v>282</v>
      </c>
      <c r="D161" s="221" t="s">
        <v>272</v>
      </c>
      <c r="E161" s="228">
        <v>1</v>
      </c>
      <c r="F161" s="231"/>
      <c r="G161" s="232">
        <f>ROUND(E161*F161,2)</f>
        <v>0</v>
      </c>
      <c r="H161" s="231"/>
      <c r="I161" s="232">
        <f>ROUND(E161*H161,2)</f>
        <v>0</v>
      </c>
      <c r="J161" s="231"/>
      <c r="K161" s="232">
        <f>ROUND(E161*J161,2)</f>
        <v>0</v>
      </c>
      <c r="L161" s="232">
        <v>21</v>
      </c>
      <c r="M161" s="232">
        <f>G161*(1+L161/100)</f>
        <v>0</v>
      </c>
      <c r="N161" s="222">
        <v>0</v>
      </c>
      <c r="O161" s="222">
        <f>ROUND(E161*N161,5)</f>
        <v>0</v>
      </c>
      <c r="P161" s="222">
        <v>0</v>
      </c>
      <c r="Q161" s="222">
        <f>ROUND(E161*P161,5)</f>
        <v>0</v>
      </c>
      <c r="R161" s="222"/>
      <c r="S161" s="222"/>
      <c r="T161" s="223">
        <v>0</v>
      </c>
      <c r="U161" s="222">
        <f>ROUND(E161*T161,2)</f>
        <v>0</v>
      </c>
      <c r="V161" s="212"/>
      <c r="W161" s="212"/>
      <c r="X161" s="212"/>
      <c r="Y161" s="212"/>
      <c r="Z161" s="212"/>
      <c r="AA161" s="212"/>
      <c r="AB161" s="212"/>
      <c r="AC161" s="212"/>
      <c r="AD161" s="212"/>
      <c r="AE161" s="212" t="s">
        <v>113</v>
      </c>
      <c r="AF161" s="212"/>
      <c r="AG161" s="212"/>
      <c r="AH161" s="212"/>
      <c r="AI161" s="212"/>
      <c r="AJ161" s="212"/>
      <c r="AK161" s="212"/>
      <c r="AL161" s="212"/>
      <c r="AM161" s="212"/>
      <c r="AN161" s="212"/>
      <c r="AO161" s="212"/>
      <c r="AP161" s="212"/>
      <c r="AQ161" s="212"/>
      <c r="AR161" s="212"/>
      <c r="AS161" s="212"/>
      <c r="AT161" s="212"/>
      <c r="AU161" s="212"/>
      <c r="AV161" s="212"/>
      <c r="AW161" s="212"/>
      <c r="AX161" s="212"/>
      <c r="AY161" s="212"/>
      <c r="AZ161" s="212"/>
      <c r="BA161" s="212"/>
      <c r="BB161" s="212"/>
      <c r="BC161" s="212"/>
      <c r="BD161" s="212"/>
      <c r="BE161" s="212"/>
      <c r="BF161" s="212"/>
      <c r="BG161" s="212"/>
      <c r="BH161" s="212"/>
    </row>
    <row r="162" spans="1:60" outlineLevel="1" x14ac:dyDescent="0.2">
      <c r="A162" s="213">
        <v>57</v>
      </c>
      <c r="B162" s="219" t="s">
        <v>283</v>
      </c>
      <c r="C162" s="264" t="s">
        <v>284</v>
      </c>
      <c r="D162" s="221" t="s">
        <v>272</v>
      </c>
      <c r="E162" s="228">
        <v>1</v>
      </c>
      <c r="F162" s="231"/>
      <c r="G162" s="232">
        <f>ROUND(E162*F162,2)</f>
        <v>0</v>
      </c>
      <c r="H162" s="231"/>
      <c r="I162" s="232">
        <f>ROUND(E162*H162,2)</f>
        <v>0</v>
      </c>
      <c r="J162" s="231"/>
      <c r="K162" s="232">
        <f>ROUND(E162*J162,2)</f>
        <v>0</v>
      </c>
      <c r="L162" s="232">
        <v>21</v>
      </c>
      <c r="M162" s="232">
        <f>G162*(1+L162/100)</f>
        <v>0</v>
      </c>
      <c r="N162" s="222">
        <v>0</v>
      </c>
      <c r="O162" s="222">
        <f>ROUND(E162*N162,5)</f>
        <v>0</v>
      </c>
      <c r="P162" s="222">
        <v>0</v>
      </c>
      <c r="Q162" s="222">
        <f>ROUND(E162*P162,5)</f>
        <v>0</v>
      </c>
      <c r="R162" s="222"/>
      <c r="S162" s="222"/>
      <c r="T162" s="223">
        <v>0</v>
      </c>
      <c r="U162" s="222">
        <f>ROUND(E162*T162,2)</f>
        <v>0</v>
      </c>
      <c r="V162" s="212"/>
      <c r="W162" s="212"/>
      <c r="X162" s="212"/>
      <c r="Y162" s="212"/>
      <c r="Z162" s="212"/>
      <c r="AA162" s="212"/>
      <c r="AB162" s="212"/>
      <c r="AC162" s="212"/>
      <c r="AD162" s="212"/>
      <c r="AE162" s="212" t="s">
        <v>113</v>
      </c>
      <c r="AF162" s="212"/>
      <c r="AG162" s="212"/>
      <c r="AH162" s="212"/>
      <c r="AI162" s="212"/>
      <c r="AJ162" s="212"/>
      <c r="AK162" s="212"/>
      <c r="AL162" s="212"/>
      <c r="AM162" s="212"/>
      <c r="AN162" s="212"/>
      <c r="AO162" s="212"/>
      <c r="AP162" s="212"/>
      <c r="AQ162" s="212"/>
      <c r="AR162" s="212"/>
      <c r="AS162" s="212"/>
      <c r="AT162" s="212"/>
      <c r="AU162" s="212"/>
      <c r="AV162" s="212"/>
      <c r="AW162" s="212"/>
      <c r="AX162" s="212"/>
      <c r="AY162" s="212"/>
      <c r="AZ162" s="212"/>
      <c r="BA162" s="212"/>
      <c r="BB162" s="212"/>
      <c r="BC162" s="212"/>
      <c r="BD162" s="212"/>
      <c r="BE162" s="212"/>
      <c r="BF162" s="212"/>
      <c r="BG162" s="212"/>
      <c r="BH162" s="212"/>
    </row>
    <row r="163" spans="1:60" outlineLevel="1" x14ac:dyDescent="0.2">
      <c r="A163" s="213">
        <v>58</v>
      </c>
      <c r="B163" s="219" t="s">
        <v>285</v>
      </c>
      <c r="C163" s="264" t="s">
        <v>286</v>
      </c>
      <c r="D163" s="221" t="s">
        <v>272</v>
      </c>
      <c r="E163" s="228">
        <v>1</v>
      </c>
      <c r="F163" s="231"/>
      <c r="G163" s="232">
        <f>ROUND(E163*F163,2)</f>
        <v>0</v>
      </c>
      <c r="H163" s="231"/>
      <c r="I163" s="232">
        <f>ROUND(E163*H163,2)</f>
        <v>0</v>
      </c>
      <c r="J163" s="231"/>
      <c r="K163" s="232">
        <f>ROUND(E163*J163,2)</f>
        <v>0</v>
      </c>
      <c r="L163" s="232">
        <v>21</v>
      </c>
      <c r="M163" s="232">
        <f>G163*(1+L163/100)</f>
        <v>0</v>
      </c>
      <c r="N163" s="222">
        <v>0</v>
      </c>
      <c r="O163" s="222">
        <f>ROUND(E163*N163,5)</f>
        <v>0</v>
      </c>
      <c r="P163" s="222">
        <v>0</v>
      </c>
      <c r="Q163" s="222">
        <f>ROUND(E163*P163,5)</f>
        <v>0</v>
      </c>
      <c r="R163" s="222"/>
      <c r="S163" s="222"/>
      <c r="T163" s="223">
        <v>0</v>
      </c>
      <c r="U163" s="222">
        <f>ROUND(E163*T163,2)</f>
        <v>0</v>
      </c>
      <c r="V163" s="212"/>
      <c r="W163" s="212"/>
      <c r="X163" s="212"/>
      <c r="Y163" s="212"/>
      <c r="Z163" s="212"/>
      <c r="AA163" s="212"/>
      <c r="AB163" s="212"/>
      <c r="AC163" s="212"/>
      <c r="AD163" s="212"/>
      <c r="AE163" s="212" t="s">
        <v>113</v>
      </c>
      <c r="AF163" s="212"/>
      <c r="AG163" s="212"/>
      <c r="AH163" s="212"/>
      <c r="AI163" s="212"/>
      <c r="AJ163" s="212"/>
      <c r="AK163" s="212"/>
      <c r="AL163" s="212"/>
      <c r="AM163" s="212"/>
      <c r="AN163" s="212"/>
      <c r="AO163" s="212"/>
      <c r="AP163" s="212"/>
      <c r="AQ163" s="212"/>
      <c r="AR163" s="212"/>
      <c r="AS163" s="212"/>
      <c r="AT163" s="212"/>
      <c r="AU163" s="212"/>
      <c r="AV163" s="212"/>
      <c r="AW163" s="212"/>
      <c r="AX163" s="212"/>
      <c r="AY163" s="212"/>
      <c r="AZ163" s="212"/>
      <c r="BA163" s="212"/>
      <c r="BB163" s="212"/>
      <c r="BC163" s="212"/>
      <c r="BD163" s="212"/>
      <c r="BE163" s="212"/>
      <c r="BF163" s="212"/>
      <c r="BG163" s="212"/>
      <c r="BH163" s="212"/>
    </row>
    <row r="164" spans="1:60" outlineLevel="1" x14ac:dyDescent="0.2">
      <c r="A164" s="242">
        <v>59</v>
      </c>
      <c r="B164" s="243" t="s">
        <v>287</v>
      </c>
      <c r="C164" s="267" t="s">
        <v>288</v>
      </c>
      <c r="D164" s="244" t="s">
        <v>272</v>
      </c>
      <c r="E164" s="245">
        <v>1</v>
      </c>
      <c r="F164" s="246"/>
      <c r="G164" s="247">
        <f>ROUND(E164*F164,2)</f>
        <v>0</v>
      </c>
      <c r="H164" s="246"/>
      <c r="I164" s="247">
        <f>ROUND(E164*H164,2)</f>
        <v>0</v>
      </c>
      <c r="J164" s="246"/>
      <c r="K164" s="247">
        <f>ROUND(E164*J164,2)</f>
        <v>0</v>
      </c>
      <c r="L164" s="247">
        <v>21</v>
      </c>
      <c r="M164" s="247">
        <f>G164*(1+L164/100)</f>
        <v>0</v>
      </c>
      <c r="N164" s="248">
        <v>0</v>
      </c>
      <c r="O164" s="248">
        <f>ROUND(E164*N164,5)</f>
        <v>0</v>
      </c>
      <c r="P164" s="248">
        <v>0</v>
      </c>
      <c r="Q164" s="248">
        <f>ROUND(E164*P164,5)</f>
        <v>0</v>
      </c>
      <c r="R164" s="248"/>
      <c r="S164" s="248"/>
      <c r="T164" s="249">
        <v>0</v>
      </c>
      <c r="U164" s="248">
        <f>ROUND(E164*T164,2)</f>
        <v>0</v>
      </c>
      <c r="V164" s="212"/>
      <c r="W164" s="212"/>
      <c r="X164" s="212"/>
      <c r="Y164" s="212"/>
      <c r="Z164" s="212"/>
      <c r="AA164" s="212"/>
      <c r="AB164" s="212"/>
      <c r="AC164" s="212"/>
      <c r="AD164" s="212"/>
      <c r="AE164" s="212" t="s">
        <v>113</v>
      </c>
      <c r="AF164" s="212"/>
      <c r="AG164" s="212"/>
      <c r="AH164" s="212"/>
      <c r="AI164" s="212"/>
      <c r="AJ164" s="212"/>
      <c r="AK164" s="212"/>
      <c r="AL164" s="212"/>
      <c r="AM164" s="212"/>
      <c r="AN164" s="212"/>
      <c r="AO164" s="212"/>
      <c r="AP164" s="212"/>
      <c r="AQ164" s="212"/>
      <c r="AR164" s="212"/>
      <c r="AS164" s="212"/>
      <c r="AT164" s="212"/>
      <c r="AU164" s="212"/>
      <c r="AV164" s="212"/>
      <c r="AW164" s="212"/>
      <c r="AX164" s="212"/>
      <c r="AY164" s="212"/>
      <c r="AZ164" s="212"/>
      <c r="BA164" s="212"/>
      <c r="BB164" s="212"/>
      <c r="BC164" s="212"/>
      <c r="BD164" s="212"/>
      <c r="BE164" s="212"/>
      <c r="BF164" s="212"/>
      <c r="BG164" s="212"/>
      <c r="BH164" s="212"/>
    </row>
    <row r="165" spans="1:60" x14ac:dyDescent="0.2">
      <c r="A165" s="6"/>
      <c r="B165" s="7" t="s">
        <v>289</v>
      </c>
      <c r="C165" s="268" t="s">
        <v>289</v>
      </c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AC165">
        <v>15</v>
      </c>
      <c r="AD165">
        <v>21</v>
      </c>
    </row>
    <row r="166" spans="1:60" x14ac:dyDescent="0.2">
      <c r="A166" s="250"/>
      <c r="B166" s="251">
        <v>26</v>
      </c>
      <c r="C166" s="269" t="s">
        <v>289</v>
      </c>
      <c r="D166" s="252"/>
      <c r="E166" s="252"/>
      <c r="F166" s="252"/>
      <c r="G166" s="263">
        <f>G8+G68+G71+G81+G110+G113+G129+G133+G136+G149+G151+G155</f>
        <v>0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AC166">
        <f>SUMIF(L7:L164,AC165,G7:G164)</f>
        <v>0</v>
      </c>
      <c r="AD166">
        <f>SUMIF(L7:L164,AD165,G7:G164)</f>
        <v>0</v>
      </c>
      <c r="AE166" t="s">
        <v>290</v>
      </c>
    </row>
    <row r="167" spans="1:60" x14ac:dyDescent="0.2">
      <c r="A167" s="6"/>
      <c r="B167" s="7" t="s">
        <v>289</v>
      </c>
      <c r="C167" s="268" t="s">
        <v>289</v>
      </c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60" x14ac:dyDescent="0.2">
      <c r="A168" s="6"/>
      <c r="B168" s="7" t="s">
        <v>289</v>
      </c>
      <c r="C168" s="268" t="s">
        <v>289</v>
      </c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60" x14ac:dyDescent="0.2">
      <c r="A169" s="253">
        <v>33</v>
      </c>
      <c r="B169" s="253"/>
      <c r="C169" s="270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60" x14ac:dyDescent="0.2">
      <c r="A170" s="254"/>
      <c r="B170" s="255"/>
      <c r="C170" s="271"/>
      <c r="D170" s="255"/>
      <c r="E170" s="255"/>
      <c r="F170" s="255"/>
      <c r="G170" s="25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AE170" t="s">
        <v>291</v>
      </c>
    </row>
    <row r="171" spans="1:60" x14ac:dyDescent="0.2">
      <c r="A171" s="257"/>
      <c r="B171" s="258"/>
      <c r="C171" s="272"/>
      <c r="D171" s="258"/>
      <c r="E171" s="258"/>
      <c r="F171" s="258"/>
      <c r="G171" s="259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60" x14ac:dyDescent="0.2">
      <c r="A172" s="257"/>
      <c r="B172" s="258"/>
      <c r="C172" s="272"/>
      <c r="D172" s="258"/>
      <c r="E172" s="258"/>
      <c r="F172" s="258"/>
      <c r="G172" s="259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60" x14ac:dyDescent="0.2">
      <c r="A173" s="257"/>
      <c r="B173" s="258"/>
      <c r="C173" s="272"/>
      <c r="D173" s="258"/>
      <c r="E173" s="258"/>
      <c r="F173" s="258"/>
      <c r="G173" s="259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60" x14ac:dyDescent="0.2">
      <c r="A174" s="260"/>
      <c r="B174" s="261"/>
      <c r="C174" s="273"/>
      <c r="D174" s="261"/>
      <c r="E174" s="261"/>
      <c r="F174" s="261"/>
      <c r="G174" s="262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60" x14ac:dyDescent="0.2">
      <c r="A175" s="6"/>
      <c r="B175" s="7" t="s">
        <v>289</v>
      </c>
      <c r="C175" s="268" t="s">
        <v>289</v>
      </c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60" x14ac:dyDescent="0.2">
      <c r="C176" s="274"/>
      <c r="AE176" t="s">
        <v>292</v>
      </c>
    </row>
  </sheetData>
  <mergeCells count="6">
    <mergeCell ref="A1:G1"/>
    <mergeCell ref="C2:G2"/>
    <mergeCell ref="C3:G3"/>
    <mergeCell ref="C4:G4"/>
    <mergeCell ref="A169:C169"/>
    <mergeCell ref="A170:G174"/>
  </mergeCells>
  <pageMargins left="0.59055118110236204" right="0.39370078740157499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Luboš</dc:creator>
  <cp:lastModifiedBy>Luboš</cp:lastModifiedBy>
  <cp:lastPrinted>2014-02-28T09:52:57Z</cp:lastPrinted>
  <dcterms:created xsi:type="dcterms:W3CDTF">2009-04-08T07:15:50Z</dcterms:created>
  <dcterms:modified xsi:type="dcterms:W3CDTF">2020-08-03T23:54:35Z</dcterms:modified>
</cp:coreProperties>
</file>