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Stavební část" sheetId="2" r:id="rId2"/>
    <sheet name="b - Úpravy povrchů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'a - Stavební část'!$C$135:$K$375</definedName>
    <definedName name="_xlnm.Print_Area" localSheetId="1">'a - Stavební část'!$C$123:$K$375</definedName>
    <definedName name="_xlnm.Print_Titles" localSheetId="1">'a - Stavební část'!$135:$135</definedName>
    <definedName name="_xlnm._FilterDatabase" localSheetId="2" hidden="1">'b - Úpravy povrchů'!$C$123:$K$181</definedName>
    <definedName name="_xlnm.Print_Area" localSheetId="2">'b - Úpravy povrchů'!$C$111:$K$181</definedName>
    <definedName name="_xlnm.Print_Titles" localSheetId="2">'b - Úpravy povrchů'!$123:$123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85"/>
  <c i="2" r="J37"/>
  <c r="J36"/>
  <c i="1" r="AY95"/>
  <c i="2" r="J35"/>
  <c i="1" r="AX95"/>
  <c i="2" r="BI375"/>
  <c r="BH375"/>
  <c r="BG375"/>
  <c r="BF375"/>
  <c r="T375"/>
  <c r="T374"/>
  <c r="R375"/>
  <c r="R374"/>
  <c r="P375"/>
  <c r="P374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3"/>
  <c r="BH353"/>
  <c r="BG353"/>
  <c r="BF353"/>
  <c r="T353"/>
  <c r="R353"/>
  <c r="P353"/>
  <c r="BI348"/>
  <c r="BH348"/>
  <c r="BG348"/>
  <c r="BF348"/>
  <c r="T348"/>
  <c r="R348"/>
  <c r="P348"/>
  <c r="BI345"/>
  <c r="BH345"/>
  <c r="BG345"/>
  <c r="BF345"/>
  <c r="T345"/>
  <c r="R345"/>
  <c r="P345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8"/>
  <c r="BH338"/>
  <c r="BG338"/>
  <c r="BF338"/>
  <c r="T338"/>
  <c r="R338"/>
  <c r="P338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T328"/>
  <c r="R329"/>
  <c r="R328"/>
  <c r="P329"/>
  <c r="P328"/>
  <c r="BI326"/>
  <c r="BH326"/>
  <c r="BG326"/>
  <c r="BF326"/>
  <c r="T326"/>
  <c r="R326"/>
  <c r="P326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4"/>
  <c r="BH304"/>
  <c r="BG304"/>
  <c r="BF304"/>
  <c r="T304"/>
  <c r="R304"/>
  <c r="P304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89"/>
  <c r="BH289"/>
  <c r="BG289"/>
  <c r="BF289"/>
  <c r="T289"/>
  <c r="R289"/>
  <c r="P289"/>
  <c r="BI284"/>
  <c r="BH284"/>
  <c r="BG284"/>
  <c r="BF284"/>
  <c r="T284"/>
  <c r="R284"/>
  <c r="P284"/>
  <c r="BI277"/>
  <c r="BH277"/>
  <c r="BG277"/>
  <c r="BF277"/>
  <c r="T277"/>
  <c r="R277"/>
  <c r="P277"/>
  <c r="BI276"/>
  <c r="BH276"/>
  <c r="BG276"/>
  <c r="BF276"/>
  <c r="T276"/>
  <c r="R276"/>
  <c r="P276"/>
  <c r="BI271"/>
  <c r="BH271"/>
  <c r="BG271"/>
  <c r="BF271"/>
  <c r="T271"/>
  <c r="R271"/>
  <c r="P271"/>
  <c r="BI266"/>
  <c r="BH266"/>
  <c r="BG266"/>
  <c r="BF266"/>
  <c r="T266"/>
  <c r="R266"/>
  <c r="P266"/>
  <c r="BI260"/>
  <c r="BH260"/>
  <c r="BG260"/>
  <c r="BF260"/>
  <c r="T260"/>
  <c r="T259"/>
  <c r="R260"/>
  <c r="R259"/>
  <c r="P260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4"/>
  <c r="BH224"/>
  <c r="BG224"/>
  <c r="BF224"/>
  <c r="T224"/>
  <c r="R224"/>
  <c r="P224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199"/>
  <c r="BH199"/>
  <c r="BG199"/>
  <c r="BF199"/>
  <c r="T199"/>
  <c r="R199"/>
  <c r="P199"/>
  <c r="BI197"/>
  <c r="BH197"/>
  <c r="BG197"/>
  <c r="BF197"/>
  <c r="T197"/>
  <c r="R197"/>
  <c r="P197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4"/>
  <c r="BH184"/>
  <c r="BG184"/>
  <c r="BF184"/>
  <c r="T184"/>
  <c r="R184"/>
  <c r="P184"/>
  <c r="BI183"/>
  <c r="BH183"/>
  <c r="BG183"/>
  <c r="BF183"/>
  <c r="T183"/>
  <c r="R183"/>
  <c r="P183"/>
  <c r="BI179"/>
  <c r="BH179"/>
  <c r="BG179"/>
  <c r="BF179"/>
  <c r="T179"/>
  <c r="R179"/>
  <c r="P179"/>
  <c r="BI178"/>
  <c r="BH178"/>
  <c r="BG178"/>
  <c r="BF178"/>
  <c r="T178"/>
  <c r="R178"/>
  <c r="P178"/>
  <c r="BI170"/>
  <c r="BH170"/>
  <c r="BG170"/>
  <c r="BF170"/>
  <c r="T170"/>
  <c r="R170"/>
  <c r="P170"/>
  <c r="BI165"/>
  <c r="BH165"/>
  <c r="BG165"/>
  <c r="BF165"/>
  <c r="T165"/>
  <c r="R165"/>
  <c r="P165"/>
  <c r="BI157"/>
  <c r="BH157"/>
  <c r="BG157"/>
  <c r="BF157"/>
  <c r="T157"/>
  <c r="R157"/>
  <c r="P157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F130"/>
  <c r="E128"/>
  <c r="F89"/>
  <c r="E87"/>
  <c r="J24"/>
  <c r="E24"/>
  <c r="J133"/>
  <c r="J23"/>
  <c r="J21"/>
  <c r="E21"/>
  <c r="J91"/>
  <c r="J20"/>
  <c r="J18"/>
  <c r="E18"/>
  <c r="F133"/>
  <c r="J17"/>
  <c r="J15"/>
  <c r="E15"/>
  <c r="F132"/>
  <c r="J14"/>
  <c r="J12"/>
  <c r="J89"/>
  <c r="E7"/>
  <c r="E126"/>
  <c i="1" r="L90"/>
  <c r="AM90"/>
  <c r="AM89"/>
  <c r="L89"/>
  <c r="AM87"/>
  <c r="L87"/>
  <c r="L85"/>
  <c r="L84"/>
  <c i="3" r="J181"/>
  <c r="BK180"/>
  <c r="BK179"/>
  <c r="J176"/>
  <c r="BK174"/>
  <c r="J173"/>
  <c r="J172"/>
  <c r="J171"/>
  <c r="BK170"/>
  <c r="J168"/>
  <c r="J167"/>
  <c r="BK165"/>
  <c r="BK164"/>
  <c r="BK161"/>
  <c r="BK157"/>
  <c r="J155"/>
  <c r="J153"/>
  <c r="BK152"/>
  <c r="BK149"/>
  <c r="BK146"/>
  <c r="J144"/>
  <c r="J130"/>
  <c r="J128"/>
  <c r="BK127"/>
  <c i="2" r="BK369"/>
  <c r="BK367"/>
  <c r="BK366"/>
  <c r="J365"/>
  <c r="J363"/>
  <c r="BK358"/>
  <c r="BK355"/>
  <c r="BK353"/>
  <c r="BK348"/>
  <c r="BK345"/>
  <c r="BK344"/>
  <c r="BK341"/>
  <c r="J324"/>
  <c r="BK317"/>
  <c r="BK299"/>
  <c r="BK295"/>
  <c r="BK289"/>
  <c r="BK271"/>
  <c r="J260"/>
  <c r="J255"/>
  <c r="J254"/>
  <c r="BK210"/>
  <c r="J209"/>
  <c r="BK207"/>
  <c r="J206"/>
  <c r="BK197"/>
  <c r="J190"/>
  <c r="J189"/>
  <c r="BK188"/>
  <c r="BK184"/>
  <c r="J183"/>
  <c r="J179"/>
  <c r="BK178"/>
  <c r="J170"/>
  <c r="J157"/>
  <c r="BK151"/>
  <c r="BK140"/>
  <c i="3" r="BK181"/>
  <c r="J180"/>
  <c r="J179"/>
  <c r="BK176"/>
  <c r="J174"/>
  <c r="BK173"/>
  <c r="BK172"/>
  <c r="BK171"/>
  <c r="J170"/>
  <c r="BK168"/>
  <c r="BK167"/>
  <c r="J165"/>
  <c r="J164"/>
  <c r="J163"/>
  <c r="BK162"/>
  <c r="J159"/>
  <c r="J158"/>
  <c r="J157"/>
  <c r="BK156"/>
  <c r="BK155"/>
  <c r="BK148"/>
  <c r="BK147"/>
  <c r="J146"/>
  <c r="J145"/>
  <c r="J142"/>
  <c r="BK139"/>
  <c r="J137"/>
  <c r="J136"/>
  <c r="BK130"/>
  <c i="2" r="J366"/>
  <c r="BK363"/>
  <c r="BK362"/>
  <c r="J348"/>
  <c r="J345"/>
  <c r="J339"/>
  <c r="J336"/>
  <c r="J332"/>
  <c r="J329"/>
  <c r="BK323"/>
  <c r="BK322"/>
  <c r="J303"/>
  <c r="BK276"/>
  <c r="J271"/>
  <c r="BK266"/>
  <c r="BK245"/>
  <c r="BK243"/>
  <c r="J239"/>
  <c r="J232"/>
  <c r="BK224"/>
  <c r="J214"/>
  <c r="BK211"/>
  <c r="BK209"/>
  <c r="J207"/>
  <c r="BK206"/>
  <c r="J199"/>
  <c r="BK189"/>
  <c r="J188"/>
  <c r="BK183"/>
  <c r="BK152"/>
  <c r="J139"/>
  <c i="1" r="AS94"/>
  <c i="3" r="BK163"/>
  <c r="J162"/>
  <c r="J161"/>
  <c r="BK158"/>
  <c r="J154"/>
  <c r="J149"/>
  <c r="J148"/>
  <c r="J147"/>
  <c r="BK145"/>
  <c r="BK144"/>
  <c r="BK142"/>
  <c r="J141"/>
  <c r="J138"/>
  <c r="BK129"/>
  <c r="BK128"/>
  <c r="J127"/>
  <c i="2" r="BK375"/>
  <c r="J375"/>
  <c r="BK372"/>
  <c r="J372"/>
  <c r="J371"/>
  <c r="J370"/>
  <c r="J369"/>
  <c r="J367"/>
  <c r="BK364"/>
  <c r="J361"/>
  <c r="J358"/>
  <c r="J355"/>
  <c r="J344"/>
  <c r="J341"/>
  <c r="BK338"/>
  <c r="BK332"/>
  <c r="BK324"/>
  <c r="J323"/>
  <c r="J313"/>
  <c r="J309"/>
  <c r="BK304"/>
  <c r="BK303"/>
  <c r="J289"/>
  <c r="J284"/>
  <c r="J277"/>
  <c r="J276"/>
  <c r="J257"/>
  <c r="J249"/>
  <c r="J243"/>
  <c r="BK239"/>
  <c r="J235"/>
  <c r="BK215"/>
  <c r="J213"/>
  <c r="J211"/>
  <c r="BK199"/>
  <c r="J197"/>
  <c r="J184"/>
  <c r="BK179"/>
  <c r="J178"/>
  <c r="J165"/>
  <c r="J153"/>
  <c r="J151"/>
  <c r="BK146"/>
  <c r="J141"/>
  <c i="3" r="BK159"/>
  <c r="J156"/>
  <c r="BK154"/>
  <c r="BK153"/>
  <c r="J152"/>
  <c r="BK141"/>
  <c r="J139"/>
  <c r="BK138"/>
  <c r="BK137"/>
  <c r="BK136"/>
  <c r="J129"/>
  <c i="2" r="BK371"/>
  <c r="BK370"/>
  <c r="BK365"/>
  <c r="J364"/>
  <c r="J362"/>
  <c r="BK361"/>
  <c r="J353"/>
  <c r="BK339"/>
  <c r="J338"/>
  <c r="BK336"/>
  <c r="BK329"/>
  <c r="BK326"/>
  <c r="J326"/>
  <c r="J322"/>
  <c r="J317"/>
  <c r="BK313"/>
  <c r="BK309"/>
  <c r="J304"/>
  <c r="J299"/>
  <c r="J295"/>
  <c r="BK284"/>
  <c r="BK277"/>
  <c r="J266"/>
  <c r="BK260"/>
  <c r="BK257"/>
  <c r="BK255"/>
  <c r="BK254"/>
  <c r="BK249"/>
  <c r="J245"/>
  <c r="BK235"/>
  <c r="BK232"/>
  <c r="J224"/>
  <c r="J215"/>
  <c r="BK214"/>
  <c r="BK213"/>
  <c r="J210"/>
  <c r="BK190"/>
  <c r="BK170"/>
  <c r="BK165"/>
  <c r="BK157"/>
  <c r="BK153"/>
  <c r="J152"/>
  <c r="J146"/>
  <c r="BK141"/>
  <c r="J140"/>
  <c r="BK139"/>
  <c l="1" r="R138"/>
  <c r="P234"/>
  <c r="R265"/>
  <c r="R283"/>
  <c r="BK321"/>
  <c r="J321"/>
  <c r="J104"/>
  <c r="T331"/>
  <c r="T337"/>
  <c r="T340"/>
  <c r="BK347"/>
  <c r="BK346"/>
  <c r="J346"/>
  <c r="J110"/>
  <c r="BK354"/>
  <c r="J354"/>
  <c r="J112"/>
  <c r="P360"/>
  <c r="T368"/>
  <c r="T138"/>
  <c r="T234"/>
  <c r="T265"/>
  <c r="T283"/>
  <c r="T321"/>
  <c r="T294"/>
  <c r="BK337"/>
  <c r="J337"/>
  <c r="J108"/>
  <c r="R337"/>
  <c r="R340"/>
  <c r="P347"/>
  <c r="T354"/>
  <c r="T360"/>
  <c r="T359"/>
  <c r="P368"/>
  <c r="P138"/>
  <c r="R234"/>
  <c r="BK265"/>
  <c r="J265"/>
  <c r="J101"/>
  <c r="BK283"/>
  <c r="J283"/>
  <c r="J102"/>
  <c r="R321"/>
  <c r="R294"/>
  <c r="BK331"/>
  <c r="R331"/>
  <c r="R330"/>
  <c r="BK340"/>
  <c r="J340"/>
  <c r="J109"/>
  <c r="T347"/>
  <c r="T346"/>
  <c r="R354"/>
  <c r="BK360"/>
  <c r="J360"/>
  <c r="J114"/>
  <c r="R368"/>
  <c i="3" r="P126"/>
  <c r="T126"/>
  <c r="P151"/>
  <c r="R151"/>
  <c r="BK160"/>
  <c r="J160"/>
  <c r="J100"/>
  <c r="P160"/>
  <c r="R160"/>
  <c r="T160"/>
  <c r="BK169"/>
  <c r="J169"/>
  <c r="J101"/>
  <c r="P169"/>
  <c r="R169"/>
  <c r="T169"/>
  <c r="BK178"/>
  <c r="J178"/>
  <c r="J104"/>
  <c r="P178"/>
  <c r="P177"/>
  <c r="R178"/>
  <c r="R177"/>
  <c i="2" r="BK138"/>
  <c r="J138"/>
  <c r="J98"/>
  <c r="BK234"/>
  <c r="J234"/>
  <c r="J99"/>
  <c r="P265"/>
  <c r="P283"/>
  <c r="P321"/>
  <c r="P294"/>
  <c r="P331"/>
  <c r="P337"/>
  <c r="P340"/>
  <c r="R347"/>
  <c r="R346"/>
  <c r="P354"/>
  <c r="R360"/>
  <c r="R359"/>
  <c r="BK368"/>
  <c r="J368"/>
  <c r="J115"/>
  <c i="3" r="BK126"/>
  <c r="J126"/>
  <c r="J98"/>
  <c r="R126"/>
  <c r="R125"/>
  <c r="R124"/>
  <c r="BK151"/>
  <c r="J151"/>
  <c r="J99"/>
  <c r="T151"/>
  <c r="T178"/>
  <c r="T177"/>
  <c i="2" r="E85"/>
  <c r="J92"/>
  <c r="J132"/>
  <c r="BE178"/>
  <c r="BE183"/>
  <c r="BE197"/>
  <c r="BE199"/>
  <c r="BE206"/>
  <c r="BE207"/>
  <c r="BE210"/>
  <c r="BE243"/>
  <c r="BE295"/>
  <c r="BE323"/>
  <c r="BE326"/>
  <c r="BE348"/>
  <c r="BE353"/>
  <c r="BE358"/>
  <c r="BE363"/>
  <c r="BE366"/>
  <c r="BE367"/>
  <c r="BK328"/>
  <c r="J328"/>
  <c r="J105"/>
  <c i="3" r="F91"/>
  <c r="E114"/>
  <c r="BE127"/>
  <c r="BE144"/>
  <c r="BE146"/>
  <c r="BE147"/>
  <c r="BE148"/>
  <c r="BE152"/>
  <c r="BE154"/>
  <c r="BE156"/>
  <c r="BE157"/>
  <c r="BE161"/>
  <c i="2" r="F91"/>
  <c r="J130"/>
  <c r="BE139"/>
  <c r="BE151"/>
  <c r="BE157"/>
  <c r="BE165"/>
  <c r="BE179"/>
  <c r="BE188"/>
  <c r="BE189"/>
  <c r="BE209"/>
  <c r="BE211"/>
  <c r="BE213"/>
  <c r="BE224"/>
  <c r="BE257"/>
  <c r="BE260"/>
  <c r="BE266"/>
  <c r="BE271"/>
  <c r="BE299"/>
  <c r="BE338"/>
  <c r="BE339"/>
  <c r="BE344"/>
  <c r="BE345"/>
  <c r="BE362"/>
  <c r="BE365"/>
  <c r="BE371"/>
  <c r="BE372"/>
  <c r="BE375"/>
  <c r="BK374"/>
  <c r="J374"/>
  <c r="J116"/>
  <c i="3" r="J91"/>
  <c r="BE130"/>
  <c r="BE136"/>
  <c r="BE138"/>
  <c r="BE162"/>
  <c r="BE163"/>
  <c r="BE165"/>
  <c i="2" r="F92"/>
  <c r="BE140"/>
  <c r="BE141"/>
  <c r="BE146"/>
  <c r="BE153"/>
  <c r="BE170"/>
  <c r="BE184"/>
  <c r="BE190"/>
  <c r="BE235"/>
  <c r="BE249"/>
  <c r="BE254"/>
  <c r="BE289"/>
  <c r="BE313"/>
  <c r="BE317"/>
  <c r="BE324"/>
  <c r="BE341"/>
  <c r="BE355"/>
  <c r="BE361"/>
  <c r="BE364"/>
  <c r="BE370"/>
  <c r="BK294"/>
  <c r="J294"/>
  <c r="J103"/>
  <c i="3" r="J92"/>
  <c r="F121"/>
  <c r="BE129"/>
  <c r="BE142"/>
  <c r="BE149"/>
  <c r="BE168"/>
  <c r="BE170"/>
  <c r="BE171"/>
  <c r="BE172"/>
  <c r="BE174"/>
  <c r="BE180"/>
  <c r="BE181"/>
  <c r="BK175"/>
  <c r="J175"/>
  <c r="J102"/>
  <c i="2" r="BE152"/>
  <c r="BE214"/>
  <c r="BE215"/>
  <c r="BE232"/>
  <c r="BE239"/>
  <c r="BE245"/>
  <c r="BE255"/>
  <c r="BE276"/>
  <c r="BE277"/>
  <c r="BE284"/>
  <c r="BE303"/>
  <c r="BE304"/>
  <c r="BE309"/>
  <c r="BE322"/>
  <c r="BE329"/>
  <c r="BE332"/>
  <c r="BE336"/>
  <c r="BE369"/>
  <c r="BK259"/>
  <c r="J259"/>
  <c r="J100"/>
  <c i="3" r="J89"/>
  <c r="BE128"/>
  <c r="BE137"/>
  <c r="BE139"/>
  <c r="BE141"/>
  <c r="BE145"/>
  <c r="BE153"/>
  <c r="BE155"/>
  <c r="BE158"/>
  <c r="BE159"/>
  <c r="BE164"/>
  <c r="BE167"/>
  <c r="BE173"/>
  <c r="BE176"/>
  <c r="BE179"/>
  <c i="2" r="F35"/>
  <c i="1" r="BB95"/>
  <c i="3" r="F37"/>
  <c i="1" r="BD96"/>
  <c i="3" r="F36"/>
  <c i="1" r="BC96"/>
  <c i="3" r="F34"/>
  <c i="1" r="BA96"/>
  <c i="2" r="J34"/>
  <c i="1" r="AW95"/>
  <c i="3" r="J34"/>
  <c i="1" r="AW96"/>
  <c i="2" r="F36"/>
  <c i="1" r="BC95"/>
  <c i="3" r="F35"/>
  <c i="1" r="BB96"/>
  <c i="2" r="F37"/>
  <c i="1" r="BD95"/>
  <c i="2" r="F34"/>
  <c i="1" r="BA95"/>
  <c i="3" l="1" r="P125"/>
  <c r="P124"/>
  <c i="1" r="AU96"/>
  <c i="2" r="T330"/>
  <c r="BK330"/>
  <c r="J330"/>
  <c r="J106"/>
  <c r="T137"/>
  <c r="T136"/>
  <c r="P359"/>
  <c r="R137"/>
  <c r="R136"/>
  <c r="P330"/>
  <c i="3" r="T125"/>
  <c r="T124"/>
  <c i="2" r="P137"/>
  <c r="P136"/>
  <c i="1" r="AU95"/>
  <c i="2" r="P346"/>
  <c r="J347"/>
  <c r="J111"/>
  <c r="BK359"/>
  <c r="J359"/>
  <c r="J113"/>
  <c r="J331"/>
  <c r="J107"/>
  <c r="BK137"/>
  <c r="J137"/>
  <c r="J97"/>
  <c i="3" r="BK125"/>
  <c r="J125"/>
  <c r="J97"/>
  <c r="BK177"/>
  <c r="J177"/>
  <c r="J103"/>
  <c i="1" r="BB94"/>
  <c r="W31"/>
  <c r="BA94"/>
  <c r="W30"/>
  <c i="2" r="J33"/>
  <c i="1" r="AV95"/>
  <c r="AT95"/>
  <c i="3" r="J33"/>
  <c i="1" r="AV96"/>
  <c r="AT96"/>
  <c r="BD94"/>
  <c r="W33"/>
  <c r="BC94"/>
  <c r="W32"/>
  <c i="3" r="F33"/>
  <c i="1" r="AZ96"/>
  <c i="2" r="F33"/>
  <c i="1" r="AZ95"/>
  <c i="2" l="1" r="BK136"/>
  <c r="J136"/>
  <c i="3" r="BK124"/>
  <c r="J124"/>
  <c r="J96"/>
  <c i="1" r="AU94"/>
  <c r="AZ94"/>
  <c r="W29"/>
  <c r="AW94"/>
  <c r="AK30"/>
  <c r="AX94"/>
  <c r="AY94"/>
  <c i="2" r="J30"/>
  <c i="1" r="AG95"/>
  <c r="AN95"/>
  <c i="2" l="1" r="J96"/>
  <c r="J39"/>
  <c i="1" r="AV94"/>
  <c r="AK29"/>
  <c i="3" r="J30"/>
  <c i="1" r="AG96"/>
  <c r="AN96"/>
  <c i="3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<sst xmlns="http://schemas.openxmlformats.org/spreadsheetml/2006/main">
  <si>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</si>
  <si>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</si>
  <si>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</si>
  <si>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</si>
  <si>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</si>
  <si>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{d6edd3e5-7a78-437f-aa78-071e59c18195}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</si>
  <si>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</si>
  <si>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</si>
  <si>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</si>
  <si>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</si>
  <si>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</si>
  <si>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</si>
  <si>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</si>
  <si>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</si>
  <si>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04720-001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</si>
  <si>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</si>
  <si>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</si>
  <si>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zásobování teplem zimního stadionu z plaveckého stadionu</t>
  </si>
  <si>
    <t>KSO:</t>
  </si>
  <si>
    <t>CC-CZ:</t>
  </si>
  <si>
    <t>Místo:</t>
  </si>
  <si>
    <t>Strakonice</t>
  </si>
  <si>
    <t>Datum:</t>
  </si>
  <si>
    <t>4. 11. 2020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</si>
  <si>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</si>
  <si>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</si>
  <si>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</si>
  <si>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</si>
  <si>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</si>
  <si>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</si>
  <si>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</si>
  <si>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</si>
  <si>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</si>
  <si>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</si>
  <si>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</si>
  <si>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</si>
  <si>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</si>
  <si>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</si>
  <si>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</si>
  <si>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</si>
  <si>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</si>
  <si>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</si>
  <si>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</si>
  <si>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</si>
  <si>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</si>
  <si>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</si>
  <si>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</si>
  <si>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</si>
  <si>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</si>
  <si>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</si>
  <si>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</si>
  <si>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</si>
  <si>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</si>
  <si>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</si>
  <si>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</si>
  <si>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</si>
  <si>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</si>
  <si>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</si>
  <si>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</si>
  <si>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</si>
  <si>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</si>
  <si>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</si>
  <si>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</si>
  <si>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</si>
  <si>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</si>
  <si>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</si>
  <si>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</si>
  <si>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</si>
  <si>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</si>
  <si>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</si>
  <si>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</si>
  <si>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</si>
  <si>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</si>
  <si>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</si>
  <si>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</si>
  <si>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</si>
  <si>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</si>
  <si>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</si>
  <si>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</si>
  <si>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</si>
  <si>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</si>
  <si>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</si>
  <si>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</si>
  <si>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{e40ae8dd-7985-42ff-b0df-c9de70d03346}</t>
  </si>
  <si>
    <t>2</t>
  </si>
  <si>
    <t>b</t>
  </si>
  <si>
    <t>Úpravy povrchů</t>
  </si>
  <si>
    <t>{1f99780a-8154-415d-a24e-1126ff2d86f2}</t>
  </si>
  <si>
    <t>KRYCÍ LIST SOUPISU PRACÍ</t>
  </si>
  <si>
    <t>Objekt:</t>
  </si>
  <si>
    <t>a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</si>
  <si>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</si>
  <si>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</si>
  <si>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</si>
  <si>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</si>
  <si>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</si>
  <si>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</si>
  <si>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</si>
  <si>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</si>
  <si>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</si>
  <si>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</si>
  <si>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</si>
  <si>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</si>
  <si>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  997 - Přesun sutě</t>
  </si>
  <si>
    <t xml:space="preserve">  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</si>
  <si>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</si>
  <si>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</si>
  <si>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</si>
  <si>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</si>
  <si>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M - Práce a dodávky M</t>
  </si>
  <si>
    <t xml:space="preserve">    22-M - Montáže technologických zařízení pro dopravní stavby</t>
  </si>
  <si>
    <t xml:space="preserve">    23-M - Montáže potrubí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</si>
  <si>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</si>
  <si>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</si>
  <si>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</si>
  <si>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</si>
  <si>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</si>
  <si>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</si>
  <si>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</si>
  <si>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</si>
  <si>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</si>
  <si>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</si>
  <si>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</si>
  <si>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</si>
  <si>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</si>
  <si>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</si>
  <si>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</si>
  <si>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</si>
  <si>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</si>
  <si>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</si>
  <si>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</si>
  <si>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</si>
  <si>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</si>
  <si>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</si>
  <si>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</si>
  <si>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</si>
  <si>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</si>
  <si>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2020 02</t>
  </si>
  <si>
    <t>4</t>
  </si>
  <si>
    <t>568235046</t>
  </si>
  <si>
    <t>115101301</t>
  </si>
  <si>
    <t>Pohotovost čerpací soupravy pro dopravní výšku do 10 m přítok do 500 l/min</t>
  </si>
  <si>
    <t>den</t>
  </si>
  <si>
    <t>204108085</t>
  </si>
  <si>
    <t>3</t>
  </si>
  <si>
    <t>119001401</t>
  </si>
  <si>
    <t>Dočasné zajištění potrubí ocelového nebo litinového DN do 200 mm</t>
  </si>
  <si>
    <t>m</t>
  </si>
  <si>
    <t>1080805620</t>
  </si>
  <si>
    <t>VV</t>
  </si>
  <si>
    <t>4*1,2</t>
  </si>
  <si>
    <t>3*0,98</t>
  </si>
  <si>
    <t>3*0,94</t>
  </si>
  <si>
    <t>Součet</t>
  </si>
  <si>
    <t>119001421</t>
  </si>
  <si>
    <t>Dočasné zajištění kabelů a kabelových tratí ze 3 volně ložených kabelů</t>
  </si>
  <si>
    <t>-555632499</t>
  </si>
  <si>
    <t>9*1,2</t>
  </si>
  <si>
    <t>8*0,98</t>
  </si>
  <si>
    <t>8*0,94</t>
  </si>
  <si>
    <t>5</t>
  </si>
  <si>
    <t>119003227</t>
  </si>
  <si>
    <t>Mobilní plotová zábrana vyplněná dráty výšky do 2,2 m pro zabezpečení výkopu zřízení</t>
  </si>
  <si>
    <t>1995343890</t>
  </si>
  <si>
    <t>6</t>
  </si>
  <si>
    <t>119003228</t>
  </si>
  <si>
    <t>Mobilní plotová zábrana vyplněná dráty výšky do 2,2 m pro zabezpečení výkopu odstranění</t>
  </si>
  <si>
    <t>-81635067</t>
  </si>
  <si>
    <t>7</t>
  </si>
  <si>
    <t>129001101</t>
  </si>
  <si>
    <t>Příplatek za ztížení odkopávky nebo prokopávky v blízkosti inženýrských sítí</t>
  </si>
  <si>
    <t>m3</t>
  </si>
  <si>
    <t>-1485797975</t>
  </si>
  <si>
    <t>"sítě"</t>
  </si>
  <si>
    <t>(10,56+26,16)*1*1,5</t>
  </si>
  <si>
    <t>8</t>
  </si>
  <si>
    <t>132254205</t>
  </si>
  <si>
    <t>Hloubení zapažených rýh š do 2000 mm v hornině třídy těžitelnosti I, skupiny 3 objem do 1000 m3</t>
  </si>
  <si>
    <t>1872677896</t>
  </si>
  <si>
    <t>"2xDN100/225"</t>
  </si>
  <si>
    <t>110,4*1,2*1,8</t>
  </si>
  <si>
    <t>"2xDN80/180"</t>
  </si>
  <si>
    <t>219,3*0,98*1,4</t>
  </si>
  <si>
    <t>"2xDN65/160"</t>
  </si>
  <si>
    <t>90,1*0,94*1,4</t>
  </si>
  <si>
    <t>9</t>
  </si>
  <si>
    <t>139751101</t>
  </si>
  <si>
    <t>Vykopávky v uzavřených prostorech v hornině třídy těžitelnosti I, skupiny 1 až 3 ručně</t>
  </si>
  <si>
    <t>1773510918</t>
  </si>
  <si>
    <t>"šachta rolbovna"</t>
  </si>
  <si>
    <t>"rozšíření výkopu pro manipulační prostor-85cm ze 2 stran"</t>
  </si>
  <si>
    <t>(1,9+0,85)*(1,1+0,85)*1,9</t>
  </si>
  <si>
    <t>10</t>
  </si>
  <si>
    <t>151101101</t>
  </si>
  <si>
    <t>Zřízení příložného pažení a rozepření stěn rýh hl do 2 m</t>
  </si>
  <si>
    <t>m2</t>
  </si>
  <si>
    <t>1631066834</t>
  </si>
  <si>
    <t>110,4*2*1,8</t>
  </si>
  <si>
    <t>219,3*2*1,4</t>
  </si>
  <si>
    <t>90,1*2*1,4</t>
  </si>
  <si>
    <t>11</t>
  </si>
  <si>
    <t>151101111</t>
  </si>
  <si>
    <t>Odstranění příložného pažení a rozepření stěn rýh hl do 2 m</t>
  </si>
  <si>
    <t>105212946</t>
  </si>
  <si>
    <t>12</t>
  </si>
  <si>
    <t>151101201</t>
  </si>
  <si>
    <t>Zřízení příložného pažení stěn výkopu hl do 4 m</t>
  </si>
  <si>
    <t>-544530144</t>
  </si>
  <si>
    <t>((1,9+0,85)+(1,1+0,85))*2,2*2</t>
  </si>
  <si>
    <t>13</t>
  </si>
  <si>
    <t>151101211</t>
  </si>
  <si>
    <t>Odstranění příložného pažení stěn hl do 4 m</t>
  </si>
  <si>
    <t>-162703028</t>
  </si>
  <si>
    <t>14</t>
  </si>
  <si>
    <t>151101301</t>
  </si>
  <si>
    <t>Zřízení rozepření stěn při pažení příložném hl do 4 m</t>
  </si>
  <si>
    <t>-500303736</t>
  </si>
  <si>
    <t>151101311</t>
  </si>
  <si>
    <t>Odstranění rozepření stěn při pažení příložném hl do 4 m</t>
  </si>
  <si>
    <t>1208139320</t>
  </si>
  <si>
    <t>16</t>
  </si>
  <si>
    <t>161111502</t>
  </si>
  <si>
    <t>Svislé přemístění výkopku z horniny třídy těžitelnosti I, skupiny 1 až 3 hl výkopu přes 3 do 6 m nošením</t>
  </si>
  <si>
    <t>436730929</t>
  </si>
  <si>
    <t>17</t>
  </si>
  <si>
    <t>162211311</t>
  </si>
  <si>
    <t>Vodorovné přemístění výkopku z horniny třídy těžitelnosti I, skupiny 1 až 3 stavebním kolečkem do 10 m</t>
  </si>
  <si>
    <t>-384856959</t>
  </si>
  <si>
    <t>"ven"</t>
  </si>
  <si>
    <t>10,189</t>
  </si>
  <si>
    <t>"nazpět"</t>
  </si>
  <si>
    <t>-1,1*1,9*2,2"šachta"</t>
  </si>
  <si>
    <t>18</t>
  </si>
  <si>
    <t>162211319</t>
  </si>
  <si>
    <t>Příplatek k vodorovnému přemístění výkopku z horniny třídy těžitelnosti I, skupiny 1 až 3 stavebním kolečkem ZKD 10 m</t>
  </si>
  <si>
    <t>2145105588</t>
  </si>
  <si>
    <t>15,78*4</t>
  </si>
  <si>
    <t>19</t>
  </si>
  <si>
    <t>162451106</t>
  </si>
  <si>
    <t>Vodorovné přemístění do 2000 m výkopku/sypaniny z horniny třídy těžitelnosti I, skupiny 1 až 3</t>
  </si>
  <si>
    <t>-1805700126</t>
  </si>
  <si>
    <t>"vytlačená"</t>
  </si>
  <si>
    <t>"obsypy"</t>
  </si>
  <si>
    <t>233,274</t>
  </si>
  <si>
    <t>1,1*1,9*2,2</t>
  </si>
  <si>
    <t>20</t>
  </si>
  <si>
    <t>171251201</t>
  </si>
  <si>
    <t>Uložení sypaniny na skládky nebo meziskládky</t>
  </si>
  <si>
    <t>1787924285</t>
  </si>
  <si>
    <t>171201221</t>
  </si>
  <si>
    <t>Poplatek za uložení na skládce (skládkovné) zeminy a kamení kód odpadu 17 05 04</t>
  </si>
  <si>
    <t>t</t>
  </si>
  <si>
    <t>-767723769</t>
  </si>
  <si>
    <t>237,872*1,8 'Přepočtené koeficientem množství</t>
  </si>
  <si>
    <t>22</t>
  </si>
  <si>
    <t>162451106a</t>
  </si>
  <si>
    <t>Vodorovné přemístění do 2000 m výkopku/sypaniny z horniny třídy těžitelnosti I, skupiny 1 až 3 - na mezideponii</t>
  </si>
  <si>
    <t>2122840356</t>
  </si>
  <si>
    <t>23</t>
  </si>
  <si>
    <t>1867280490</t>
  </si>
  <si>
    <t>24</t>
  </si>
  <si>
    <t>171201221d</t>
  </si>
  <si>
    <t>Poplatek za uložení na skládce (skládkovné) zeminy - dočasný pronájem</t>
  </si>
  <si>
    <t>-358326656</t>
  </si>
  <si>
    <t>430,233*1,8 'Přepočtené koeficientem množství</t>
  </si>
  <si>
    <t>25</t>
  </si>
  <si>
    <t>167151111</t>
  </si>
  <si>
    <t>Nakládání výkopku z hornin třídy těžitelnosti I, skupiny 1 až 3 přes 100 m3</t>
  </si>
  <si>
    <t>684871506</t>
  </si>
  <si>
    <t>26</t>
  </si>
  <si>
    <t>162451106b</t>
  </si>
  <si>
    <t>Vodorovné přemístění do 2000 m výkopku/sypaniny z horniny třídy těžitelnosti I, skupiny 1 až 3 - z mezideponie</t>
  </si>
  <si>
    <t>1203525387</t>
  </si>
  <si>
    <t>27</t>
  </si>
  <si>
    <t>174151101</t>
  </si>
  <si>
    <t>Zásyp jam, šachet rýh nebo kolem objektů sypaninou se zhutněním</t>
  </si>
  <si>
    <t>560959294</t>
  </si>
  <si>
    <t>"vytěžená"</t>
  </si>
  <si>
    <t>657,916+10,189</t>
  </si>
  <si>
    <t>-233,274</t>
  </si>
  <si>
    <t>-1,1*1,9*2,2</t>
  </si>
  <si>
    <t>28</t>
  </si>
  <si>
    <t>175111101</t>
  </si>
  <si>
    <t>Obsypání potrubí ručně sypaninou bez prohození, uloženou do 3 m</t>
  </si>
  <si>
    <t>-609506818</t>
  </si>
  <si>
    <t>110,4*1,2*0,575</t>
  </si>
  <si>
    <t>219,3*0,98*0,53</t>
  </si>
  <si>
    <t>90,1*0,94*0,51</t>
  </si>
  <si>
    <t>29</t>
  </si>
  <si>
    <t>M</t>
  </si>
  <si>
    <t>58337310</t>
  </si>
  <si>
    <t>štěrkopísek frakce 0/4</t>
  </si>
  <si>
    <t>440265548</t>
  </si>
  <si>
    <t>233,274*1,67 'Přepočtené koeficientem množství</t>
  </si>
  <si>
    <t>Zakládání</t>
  </si>
  <si>
    <t>30</t>
  </si>
  <si>
    <t>271572211</t>
  </si>
  <si>
    <t>Podsyp pod základové konstrukce se zhutněním z netříděného štěrkopísku</t>
  </si>
  <si>
    <t>-1229177185</t>
  </si>
  <si>
    <t>(1,9+0,85)*(1,1+0,85)*0,1</t>
  </si>
  <si>
    <t>31</t>
  </si>
  <si>
    <t>273323511</t>
  </si>
  <si>
    <t>Základové desky ze ŽB pro konstrukce bílých van tř. C 25/30</t>
  </si>
  <si>
    <t>-1154315173</t>
  </si>
  <si>
    <t>"XC4"</t>
  </si>
  <si>
    <t>1,1*1,9*0,2</t>
  </si>
  <si>
    <t>32</t>
  </si>
  <si>
    <t>273362021</t>
  </si>
  <si>
    <t>Výztuž základových desek svařovanými sítěmi Kari</t>
  </si>
  <si>
    <t>152242521</t>
  </si>
  <si>
    <t>0,418*0,12</t>
  </si>
  <si>
    <t>33</t>
  </si>
  <si>
    <t>279323111</t>
  </si>
  <si>
    <t>Základová zeď ze ŽB pro konstrukce bílých van tř. C 25/30</t>
  </si>
  <si>
    <t>211433987</t>
  </si>
  <si>
    <t>0,15*2*(1,6+1,1)*2</t>
  </si>
  <si>
    <t>34</t>
  </si>
  <si>
    <t>279351121</t>
  </si>
  <si>
    <t>Zřízení oboustranného bednění základových zdí</t>
  </si>
  <si>
    <t>556790326</t>
  </si>
  <si>
    <t>1,9*2+1,1*2</t>
  </si>
  <si>
    <t>(1,6+0,8)*2*1,8</t>
  </si>
  <si>
    <t>35</t>
  </si>
  <si>
    <t>279351122</t>
  </si>
  <si>
    <t>Odstranění oboustranného bednění základových zdí</t>
  </si>
  <si>
    <t>1569707015</t>
  </si>
  <si>
    <t>36</t>
  </si>
  <si>
    <t>279361821</t>
  </si>
  <si>
    <t>Výztuž základových zdí nosných betonářskou ocelí 10 505</t>
  </si>
  <si>
    <t>1898773578</t>
  </si>
  <si>
    <t>1,62*0,09</t>
  </si>
  <si>
    <t>37</t>
  </si>
  <si>
    <t>279362021</t>
  </si>
  <si>
    <t>Výztuž základových zdí nosných svařovanými sítěmi Kari</t>
  </si>
  <si>
    <t>1109794817</t>
  </si>
  <si>
    <t>1,62*0,03</t>
  </si>
  <si>
    <t>Svislé a kompletní konstrukce</t>
  </si>
  <si>
    <t>38</t>
  </si>
  <si>
    <t>310321111</t>
  </si>
  <si>
    <t>Zabetonování otvorů do pl 1 m2 ve zdivu nadzákladovém včetně bednění a výztuže</t>
  </si>
  <si>
    <t>1690714247</t>
  </si>
  <si>
    <t>"průchod potrubí zimním a plaveckým stadionem"</t>
  </si>
  <si>
    <t>1*0,6*0,5</t>
  </si>
  <si>
    <t>Úpravy povrchů, podlahy a osazování výplní</t>
  </si>
  <si>
    <t>39</t>
  </si>
  <si>
    <t>612315223</t>
  </si>
  <si>
    <t>Vápenná štuková omítka malých ploch do 1,0 m2 na stěnách</t>
  </si>
  <si>
    <t>kus</t>
  </si>
  <si>
    <t>1557671269</t>
  </si>
  <si>
    <t>1*0,6</t>
  </si>
  <si>
    <t>40</t>
  </si>
  <si>
    <t>621325209</t>
  </si>
  <si>
    <t>Oprava vnější vápenocementové štukové omítky složitosti 1 podhledů v rozsahu do 100%</t>
  </si>
  <si>
    <t>2066079620</t>
  </si>
  <si>
    <t>41</t>
  </si>
  <si>
    <t>631312131.1R</t>
  </si>
  <si>
    <t>Doplnění dosavadních mazanin betonem prostým plochy do 4 m2 tloušťky přes 80 mm</t>
  </si>
  <si>
    <t>396483417</t>
  </si>
  <si>
    <t>42</t>
  </si>
  <si>
    <t>631312131.R</t>
  </si>
  <si>
    <t>Zpětné zhotovení podlahy dle původní skladby, vč. izolace a povrchové vrstvy</t>
  </si>
  <si>
    <t>6161068</t>
  </si>
  <si>
    <t>(1,9+0,85)*(1,1+0,85)</t>
  </si>
  <si>
    <t>-1,9*1,1"poklop</t>
  </si>
  <si>
    <t>Trubní vedení</t>
  </si>
  <si>
    <t>43</t>
  </si>
  <si>
    <t>460490011</t>
  </si>
  <si>
    <t>Krytí kabelů výstražnou fólií šířky 20 cm</t>
  </si>
  <si>
    <t>64</t>
  </si>
  <si>
    <t>1610920</t>
  </si>
  <si>
    <t>110,4</t>
  </si>
  <si>
    <t>219,3</t>
  </si>
  <si>
    <t>90,1</t>
  </si>
  <si>
    <t>44</t>
  </si>
  <si>
    <t>899722112</t>
  </si>
  <si>
    <t>Krytí potrubí z plastů výstražnou fólií z PVC 25 cm</t>
  </si>
  <si>
    <t>1042995181</t>
  </si>
  <si>
    <t>110,4*2</t>
  </si>
  <si>
    <t>219,3*2</t>
  </si>
  <si>
    <t>90,1*2</t>
  </si>
  <si>
    <t>Ostatní konstrukce a práce, bourání</t>
  </si>
  <si>
    <t>45</t>
  </si>
  <si>
    <t>965043341</t>
  </si>
  <si>
    <t>Bourání podkladů pod dlažby betonových s potěrem nebo teracem tl do 100 mm pl přes 4 m2</t>
  </si>
  <si>
    <t>179365631</t>
  </si>
  <si>
    <t>46</t>
  </si>
  <si>
    <t>965043441</t>
  </si>
  <si>
    <t>Bourání podkladů pod dlažby betonových s potěrem nebo teracem tl do 150 mm pl přes 4 m2</t>
  </si>
  <si>
    <t>739406499</t>
  </si>
  <si>
    <t>(1,9+0,85)*(1,1+0,85)*0,15</t>
  </si>
  <si>
    <t>47</t>
  </si>
  <si>
    <t>965049112</t>
  </si>
  <si>
    <t>Příplatek k bourání betonových mazanin za bourání mazanin se svařovanou sítí tl přes 100 mm</t>
  </si>
  <si>
    <t>598330793</t>
  </si>
  <si>
    <t>48</t>
  </si>
  <si>
    <t>971033561</t>
  </si>
  <si>
    <t>Vybourání otvorů ve zdivu cihelném pl do 1 m2 na MVC nebo MV tl do 600 mm</t>
  </si>
  <si>
    <t>-1683516317</t>
  </si>
  <si>
    <t>49</t>
  </si>
  <si>
    <t>977151124</t>
  </si>
  <si>
    <t>Jádrové vrty diamantovými korunkami do D 180 mm do stavebních materiálů</t>
  </si>
  <si>
    <t>110339559</t>
  </si>
  <si>
    <t>"šachta rolbovna-průchod základem"</t>
  </si>
  <si>
    <t>1*0,7</t>
  </si>
  <si>
    <t>50</t>
  </si>
  <si>
    <t>977151126</t>
  </si>
  <si>
    <t>Jádrové vrty diamantovými korunkami do D 225 mm do stavebních materiálů</t>
  </si>
  <si>
    <t>509697711</t>
  </si>
  <si>
    <t>2*0,7</t>
  </si>
  <si>
    <t>51</t>
  </si>
  <si>
    <t>977312114.1</t>
  </si>
  <si>
    <t>Řezání stávajících betonových mazanin vyztužených hl do 250 mm</t>
  </si>
  <si>
    <t>1756998248</t>
  </si>
  <si>
    <t>(1,9+0,85)+(1,1+0,85)</t>
  </si>
  <si>
    <t>997</t>
  </si>
  <si>
    <t>Přesun sutě</t>
  </si>
  <si>
    <t>52</t>
  </si>
  <si>
    <t>997013501</t>
  </si>
  <si>
    <t>Odvoz suti a vybouraných hmot na skládku nebo meziskládku do 1 km se složením</t>
  </si>
  <si>
    <t>-2017166293</t>
  </si>
  <si>
    <t>53</t>
  </si>
  <si>
    <t>997013509</t>
  </si>
  <si>
    <t>Příplatek k odvozu suti a vybouraných hmot na skládku ZKD 1 km přes 1 km</t>
  </si>
  <si>
    <t>-687954787</t>
  </si>
  <si>
    <t>54</t>
  </si>
  <si>
    <t>997013602</t>
  </si>
  <si>
    <t>Poplatek za uložení na skládce (skládkovné) stavebního odpadu železobetonového kód odpadu 17 01 01</t>
  </si>
  <si>
    <t>-1817117692</t>
  </si>
  <si>
    <t>4,345*0,85 'Přepočtené koeficientem množství</t>
  </si>
  <si>
    <t>55</t>
  </si>
  <si>
    <t>997013814</t>
  </si>
  <si>
    <t>Poplatek za uložení na skládce (skládkovné) stavebního odpadu izolací kód odpadu 17 06 04</t>
  </si>
  <si>
    <t>327647404</t>
  </si>
  <si>
    <t>4,345*0,15 'Přepočtené koeficientem množství</t>
  </si>
  <si>
    <t>998</t>
  </si>
  <si>
    <t>Přesun hmot</t>
  </si>
  <si>
    <t>56</t>
  </si>
  <si>
    <t>998272201</t>
  </si>
  <si>
    <t>Přesun hmot pro trubní vedení z ocelových trub svařovaných otevřený výkop</t>
  </si>
  <si>
    <t>-1503965499</t>
  </si>
  <si>
    <t>PSV</t>
  </si>
  <si>
    <t>Práce a dodávky PSV</t>
  </si>
  <si>
    <t>711</t>
  </si>
  <si>
    <t>Izolace proti vodě, vlhkosti a plynům</t>
  </si>
  <si>
    <t>57</t>
  </si>
  <si>
    <t>711747288</t>
  </si>
  <si>
    <t>Izolace proti vodě opracování trubních prostupů na přírubu tmelem do 200 mm přitavením NAIP</t>
  </si>
  <si>
    <t>-1273939205</t>
  </si>
  <si>
    <t>58</t>
  </si>
  <si>
    <t>998711101</t>
  </si>
  <si>
    <t>Přesun hmot tonážní pro izolace proti vodě, vlhkosti a plynům v objektech výšky do 6 m</t>
  </si>
  <si>
    <t>-1866135114</t>
  </si>
  <si>
    <t>767</t>
  </si>
  <si>
    <t>Konstrukce zámečnické</t>
  </si>
  <si>
    <t>59</t>
  </si>
  <si>
    <t>767861001</t>
  </si>
  <si>
    <t>Montáž vnitřních kovových žebříků přímých délky do 2 m kotvených do betonu</t>
  </si>
  <si>
    <t>-147042092</t>
  </si>
  <si>
    <t>60</t>
  </si>
  <si>
    <t>28661976</t>
  </si>
  <si>
    <t xml:space="preserve">žebřík šachtový </t>
  </si>
  <si>
    <t>CS ÚRS 2018 01</t>
  </si>
  <si>
    <t>128</t>
  </si>
  <si>
    <t>-1661175543</t>
  </si>
  <si>
    <t>783</t>
  </si>
  <si>
    <t>Dokončovací práce - nátěry</t>
  </si>
  <si>
    <t>61</t>
  </si>
  <si>
    <t>783314101</t>
  </si>
  <si>
    <t>Základní jednonásobný syntetický nátěr zámečnických konstrukcí</t>
  </si>
  <si>
    <t>-838385302</t>
  </si>
  <si>
    <t>"poklop šachty v rolbovně"</t>
  </si>
  <si>
    <t>1,1*1,9*2*1,2</t>
  </si>
  <si>
    <t>62</t>
  </si>
  <si>
    <t>783335101</t>
  </si>
  <si>
    <t>Mezinátěr jednonásobný epoxidový mezinátěr zámečnických konstrukcí</t>
  </si>
  <si>
    <t>-1544325625</t>
  </si>
  <si>
    <t>63</t>
  </si>
  <si>
    <t>783347101</t>
  </si>
  <si>
    <t>Krycí jednonásobný polyuretanový nátěr zámečnických konstrukcí</t>
  </si>
  <si>
    <t>-1336291223</t>
  </si>
  <si>
    <t>Práce a dodávky M</t>
  </si>
  <si>
    <t>22-M</t>
  </si>
  <si>
    <t>Montáže technologických zařízení pro dopravní stavby</t>
  </si>
  <si>
    <t>220182021</t>
  </si>
  <si>
    <t>Uložení HDPE trubky do výkopu včetně fixace</t>
  </si>
  <si>
    <t>289520817</t>
  </si>
  <si>
    <t>90,1*4</t>
  </si>
  <si>
    <t>65</t>
  </si>
  <si>
    <t>34571350</t>
  </si>
  <si>
    <t>trubka elektroinstalační ohebná dvouplášťová korugovaná (chránička) D 32/40mm, HDPE+LDPE</t>
  </si>
  <si>
    <t>794571378</t>
  </si>
  <si>
    <t>23-M</t>
  </si>
  <si>
    <t>Montáže potrubí</t>
  </si>
  <si>
    <t>66</t>
  </si>
  <si>
    <t>230050031</t>
  </si>
  <si>
    <t>Montáž a zhotovení doplňkové konstrukce z profilového materiálu</t>
  </si>
  <si>
    <t>kg</t>
  </si>
  <si>
    <t>1758773477</t>
  </si>
  <si>
    <t>"poklop šachty rolbovny 1900x1100 mm"</t>
  </si>
  <si>
    <t>1,9*1,1*78,5</t>
  </si>
  <si>
    <t>67</t>
  </si>
  <si>
    <t>145501583</t>
  </si>
  <si>
    <t>ocelové prvky - poklop</t>
  </si>
  <si>
    <t>-768560098</t>
  </si>
  <si>
    <t>VRN</t>
  </si>
  <si>
    <t>Vedlejší rozpočtové náklady</t>
  </si>
  <si>
    <t>VRN1</t>
  </si>
  <si>
    <t>Průzkumné, geodetické a projektové práce</t>
  </si>
  <si>
    <t>68</t>
  </si>
  <si>
    <t>011314000</t>
  </si>
  <si>
    <t>Archeologický dohled</t>
  </si>
  <si>
    <t>…</t>
  </si>
  <si>
    <t>1024</t>
  </si>
  <si>
    <t>605757942</t>
  </si>
  <si>
    <t>69</t>
  </si>
  <si>
    <t>011454000</t>
  </si>
  <si>
    <t>Měření (monitoring) vibrací</t>
  </si>
  <si>
    <t>1537914305</t>
  </si>
  <si>
    <t>70</t>
  </si>
  <si>
    <t>011503000</t>
  </si>
  <si>
    <t>Stavební průzkum bez rozlišení - sondy rolbovna</t>
  </si>
  <si>
    <t>ks</t>
  </si>
  <si>
    <t>1213798595</t>
  </si>
  <si>
    <t>71</t>
  </si>
  <si>
    <t>012002000</t>
  </si>
  <si>
    <t>Geodetické práce (vytýčení sítí, vytýčení stavby, zaměření stavby)</t>
  </si>
  <si>
    <t>-1275515183</t>
  </si>
  <si>
    <t>72</t>
  </si>
  <si>
    <t>013244000</t>
  </si>
  <si>
    <t>Dokumentace pro provádění stavby</t>
  </si>
  <si>
    <t>1291431322</t>
  </si>
  <si>
    <t>73</t>
  </si>
  <si>
    <t>013254000</t>
  </si>
  <si>
    <t>Dokumentace skutečného provedení stavby</t>
  </si>
  <si>
    <t>1281373379</t>
  </si>
  <si>
    <t>74</t>
  </si>
  <si>
    <t>013274000</t>
  </si>
  <si>
    <t>Pasportizace objektů před započetím prací</t>
  </si>
  <si>
    <t>-49103618</t>
  </si>
  <si>
    <t>VRN3</t>
  </si>
  <si>
    <t>Zařízení staveniště</t>
  </si>
  <si>
    <t>75</t>
  </si>
  <si>
    <t>030001000</t>
  </si>
  <si>
    <t>-73216111</t>
  </si>
  <si>
    <t>76</t>
  </si>
  <si>
    <t>033002000</t>
  </si>
  <si>
    <t>Připojení staveniště na inženýrské sítě</t>
  </si>
  <si>
    <t>-707333911</t>
  </si>
  <si>
    <t>77</t>
  </si>
  <si>
    <t>034303000</t>
  </si>
  <si>
    <t>Dopravní značení na staveništi</t>
  </si>
  <si>
    <t>1132887498</t>
  </si>
  <si>
    <t>78</t>
  </si>
  <si>
    <t>035002000</t>
  </si>
  <si>
    <t>Pronájmy ploch, objektů (2620 m2)</t>
  </si>
  <si>
    <t>2041277550</t>
  </si>
  <si>
    <t>2620*30</t>
  </si>
  <si>
    <t>VRN4</t>
  </si>
  <si>
    <t>Inženýrská činnost</t>
  </si>
  <si>
    <t>79</t>
  </si>
  <si>
    <t>045002000</t>
  </si>
  <si>
    <t>Kompletační a koordinační činnost</t>
  </si>
  <si>
    <t>-233626502</t>
  </si>
  <si>
    <t>b - Úpravy povrchů</t>
  </si>
  <si>
    <t xml:space="preserve">    5 - Komunikace pozemní</t>
  </si>
  <si>
    <t xml:space="preserve">    997 - Přesun sutě</t>
  </si>
  <si>
    <t xml:space="preserve">    998 - Přesun hmot</t>
  </si>
  <si>
    <t>Ostatní - Ostatní</t>
  </si>
  <si>
    <t xml:space="preserve">    DOC - Dočasné objekty</t>
  </si>
  <si>
    <t>113106371</t>
  </si>
  <si>
    <t>Rozebrání dlažeb při překopech vozovek ze zámkové dlažby strojně pl do 15 m2</t>
  </si>
  <si>
    <t>82952596</t>
  </si>
  <si>
    <t>113107183</t>
  </si>
  <si>
    <t>Odstranění podkladu živičného tl 150 mm strojně pl přes 50 do 200 m2</t>
  </si>
  <si>
    <t>-1828144491</t>
  </si>
  <si>
    <t>113107323</t>
  </si>
  <si>
    <t>Odstranění podkladu z kameniva drceného tl 300 mm strojně pl do 50 m2</t>
  </si>
  <si>
    <t>-1899623104</t>
  </si>
  <si>
    <t>113107412</t>
  </si>
  <si>
    <t>Odstranění podkladu z kameniva těženého tl 200 mm při překopech strojně pl do 15 m2</t>
  </si>
  <si>
    <t>1787909100</t>
  </si>
  <si>
    <t>"štěrk"</t>
  </si>
  <si>
    <t>"zámková"</t>
  </si>
  <si>
    <t>113154124</t>
  </si>
  <si>
    <t>Frézování živičného krytu tl 100 mm pruh š 1 m pl do 500 m2 bez překážek v trase</t>
  </si>
  <si>
    <t>468587845</t>
  </si>
  <si>
    <t>113202111</t>
  </si>
  <si>
    <t>Vytrhání obrub krajníků obrubníků stojatých</t>
  </si>
  <si>
    <t>-1579505840</t>
  </si>
  <si>
    <t>121151113</t>
  </si>
  <si>
    <t>Sejmutí ornice plochy do 500 m2 tl vrstvy do 200 mm strojně</t>
  </si>
  <si>
    <t>398009172</t>
  </si>
  <si>
    <t>1518828917</t>
  </si>
  <si>
    <t>353,000*0,2</t>
  </si>
  <si>
    <t>1535600441</t>
  </si>
  <si>
    <t>171201221.d</t>
  </si>
  <si>
    <t>Poplatek za uložení na skládce (skládkovné) zeminy - dočasný nájem</t>
  </si>
  <si>
    <t>1938975240</t>
  </si>
  <si>
    <t>70,6*1,8 'Přepočtené koeficientem množství</t>
  </si>
  <si>
    <t>167151101</t>
  </si>
  <si>
    <t>Nakládání výkopku z hornin třídy těžitelnosti I, skupiny 1 až 3 do 100 m3</t>
  </si>
  <si>
    <t>-273769612</t>
  </si>
  <si>
    <t>1050799575</t>
  </si>
  <si>
    <t>181111111</t>
  </si>
  <si>
    <t>Plošná úprava terénu do 500 m2 zemina tř 1 až 4 nerovnosti do 100 mm v rovinně a svahu do 1:5</t>
  </si>
  <si>
    <t>1089395775</t>
  </si>
  <si>
    <t>181351103</t>
  </si>
  <si>
    <t>Rozprostření ornice tl vrstvy do 200 mm pl do 500 m2 v rovině nebo ve svahu do 1:5 strojně</t>
  </si>
  <si>
    <t>-383909597</t>
  </si>
  <si>
    <t>181411131</t>
  </si>
  <si>
    <t>Založení parkového trávníku výsevem plochy do 1000 m2 v rovině a ve svahu do 1:5</t>
  </si>
  <si>
    <t>559867047</t>
  </si>
  <si>
    <t>00572410</t>
  </si>
  <si>
    <t>osivo směs travní parková</t>
  </si>
  <si>
    <t>1079221096</t>
  </si>
  <si>
    <t>353*0,05 'Přepočtené koeficientem množství</t>
  </si>
  <si>
    <t>Komunikace pozemní</t>
  </si>
  <si>
    <t>564251111</t>
  </si>
  <si>
    <t>Podklad nebo podsyp ze štěrkopísku ŠP tl 150 mm</t>
  </si>
  <si>
    <t>-1446962173</t>
  </si>
  <si>
    <t>564861111</t>
  </si>
  <si>
    <t>Podklad ze štěrkodrtě ŠD tl 200 mm</t>
  </si>
  <si>
    <t>-1992611237</t>
  </si>
  <si>
    <t>564871116</t>
  </si>
  <si>
    <t>Podklad ze štěrkodrtě ŠD tl. 300 mm</t>
  </si>
  <si>
    <t>-42604912</t>
  </si>
  <si>
    <t>565175113</t>
  </si>
  <si>
    <t>Asfaltový beton vrstva podkladní ACP 16 (obalované kamenivo OKS) tl 120 mm š do 3 m</t>
  </si>
  <si>
    <t>1198493667</t>
  </si>
  <si>
    <t>577134111</t>
  </si>
  <si>
    <t>Asfaltový beton vrstva obrusná ACO 11 (ABS) tř. I tl 40 mm š do 3 m z nemodifikovaného asfaltu</t>
  </si>
  <si>
    <t>-1011396748</t>
  </si>
  <si>
    <t>577166111</t>
  </si>
  <si>
    <t>Asfaltový beton vrstva ložní ACL 22 (ABVH) tl 70 mm š do 3 m z nemodifikovaného asfaltu</t>
  </si>
  <si>
    <t>-128802580</t>
  </si>
  <si>
    <t>596211110</t>
  </si>
  <si>
    <t>Kladení zámkové dlažby komunikací pro pěší tl 60 mm skupiny A pl do 50 m2</t>
  </si>
  <si>
    <t>-457589474</t>
  </si>
  <si>
    <t>59245018</t>
  </si>
  <si>
    <t>dlažba tvar obdélník betonová 200x100x60mm přírodní</t>
  </si>
  <si>
    <t>1967296039</t>
  </si>
  <si>
    <t>916131213</t>
  </si>
  <si>
    <t>Osazení silničního obrubníku betonového stojatého s boční opěrou do lože z betonu prostého</t>
  </si>
  <si>
    <t>-1616215359</t>
  </si>
  <si>
    <t>BTB.24114</t>
  </si>
  <si>
    <t>obrubník betonový silniční Standard 100x15x25cm</t>
  </si>
  <si>
    <t>576145105</t>
  </si>
  <si>
    <t>916231213</t>
  </si>
  <si>
    <t>Osazení chodníkového obrubníku betonového stojatého s boční opěrou do lože z betonu prostého</t>
  </si>
  <si>
    <t>174496388</t>
  </si>
  <si>
    <t>BTL.0019429.URS</t>
  </si>
  <si>
    <t>obrubník betonový chodníkový ABO 13-10 100x10x25cm</t>
  </si>
  <si>
    <t>2056646866</t>
  </si>
  <si>
    <t>916991121</t>
  </si>
  <si>
    <t>Lože pod obrubníky, krajníky nebo obruby z dlažebních kostek z betonu prostého</t>
  </si>
  <si>
    <t>1318688130</t>
  </si>
  <si>
    <t>11*0,2*0,3</t>
  </si>
  <si>
    <t>919121213</t>
  </si>
  <si>
    <t>Těsnění spár zálivkou za studena pro komůrky š 10 mm hl 25 mm bez těsnicího profilu</t>
  </si>
  <si>
    <t>100556644</t>
  </si>
  <si>
    <t>919735115</t>
  </si>
  <si>
    <t>Řezání stávajícího živičného krytu hl do 250 mm</t>
  </si>
  <si>
    <t>-744667823</t>
  </si>
  <si>
    <t>997221551</t>
  </si>
  <si>
    <t>Vodorovná doprava suti ze sypkých materiálů do 1 km</t>
  </si>
  <si>
    <t>-1286367487</t>
  </si>
  <si>
    <t>997221559</t>
  </si>
  <si>
    <t>Příplatek ZKD 1 km u vodorovné dopravy suti ze sypkých materiálů</t>
  </si>
  <si>
    <t>611214570</t>
  </si>
  <si>
    <t>997221615</t>
  </si>
  <si>
    <t>Poplatek za uložení na skládce (skládkovné) stavebního odpadu betonového kód odpadu 17 01 01</t>
  </si>
  <si>
    <t>-1455327479</t>
  </si>
  <si>
    <t>997221645</t>
  </si>
  <si>
    <t>Poplatek za uložení na skládce (skládkovné) odpadu asfaltového bez dehtu kód odpadu 17 03 02</t>
  </si>
  <si>
    <t>-1298826322</t>
  </si>
  <si>
    <t>997221655</t>
  </si>
  <si>
    <t>515375644</t>
  </si>
  <si>
    <t>998225111</t>
  </si>
  <si>
    <t>Přesun hmot pro pozemní komunikace s krytem z kamene, monolitickým betonovým nebo živičným</t>
  </si>
  <si>
    <t>795032373</t>
  </si>
  <si>
    <t>Ostatní</t>
  </si>
  <si>
    <t>DOC</t>
  </si>
  <si>
    <t>Dočasné objekty</t>
  </si>
  <si>
    <t>DOC002</t>
  </si>
  <si>
    <t>Provizorní přechod pro chodce</t>
  </si>
  <si>
    <t>-1563215439</t>
  </si>
  <si>
    <t>DOC003</t>
  </si>
  <si>
    <t>Provizorní přemostění</t>
  </si>
  <si>
    <t>1187455476</t>
  </si>
  <si>
    <t>DOC007</t>
  </si>
  <si>
    <t>Demontáž a montáž drátěného oplocení</t>
  </si>
  <si>
    <t>bm</t>
  </si>
  <si>
    <t>1103951873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</si>
</sst>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04720-001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zásobování teplem zimního stadionu z plaveckého stadionu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Strakonice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4. 11. 2020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'a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'a - Stavební část'!P136</f>
        <v>0</v>
      </c>
      <c r="AV95" s="128">
        <f>'a - Stavební část'!J33</f>
        <v>0</v>
      </c>
      <c r="AW95" s="128">
        <f>'a - Stavební část'!J34</f>
        <v>0</v>
      </c>
      <c r="AX95" s="128">
        <f>'a - Stavební část'!J35</f>
        <v>0</v>
      </c>
      <c r="AY95" s="128">
        <f>'a - Stavební část'!J36</f>
        <v>0</v>
      </c>
      <c r="AZ95" s="128">
        <f>'a - Stavební část'!F33</f>
        <v>0</v>
      </c>
      <c r="BA95" s="128">
        <f>'a - Stavební část'!F34</f>
        <v>0</v>
      </c>
      <c r="BB95" s="128">
        <f>'a - Stavební část'!F35</f>
        <v>0</v>
      </c>
      <c r="BC95" s="128">
        <f>'a - Stavební část'!F36</f>
        <v>0</v>
      </c>
      <c r="BD95" s="130">
        <f>'a - Stavební část'!F37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'b - Úpravy povrchů'!J30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32">
        <v>0</v>
      </c>
      <c r="AT96" s="133">
        <f>ROUND(SUM(AV96:AW96),2)</f>
        <v>0</v>
      </c>
      <c r="AU96" s="134">
        <f>'b - Úpravy povrchů'!P124</f>
        <v>0</v>
      </c>
      <c r="AV96" s="133">
        <f>'b - Úpravy povrchů'!J33</f>
        <v>0</v>
      </c>
      <c r="AW96" s="133">
        <f>'b - Úpravy povrchů'!J34</f>
        <v>0</v>
      </c>
      <c r="AX96" s="133">
        <f>'b - Úpravy povrchů'!J35</f>
        <v>0</v>
      </c>
      <c r="AY96" s="133">
        <f>'b - Úpravy povrchů'!J36</f>
        <v>0</v>
      </c>
      <c r="AZ96" s="133">
        <f>'b - Úpravy povrchů'!F33</f>
        <v>0</v>
      </c>
      <c r="BA96" s="133">
        <f>'b - Úpravy povrchů'!F34</f>
        <v>0</v>
      </c>
      <c r="BB96" s="133">
        <f>'b - Úpravy povrchů'!F35</f>
        <v>0</v>
      </c>
      <c r="BC96" s="133">
        <f>'b - Úpravy povrchů'!F36</f>
        <v>0</v>
      </c>
      <c r="BD96" s="135">
        <f>'b - Úpravy povrchů'!F37</f>
        <v>0</v>
      </c>
      <c r="BE96" s="7"/>
      <c r="BT96" s="131" t="s">
        <v>82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lQJ7ddtN7wkK9KkOglV2l7WUP0eWchniVb+lqXY2JXg0a+fEvRPKbA3ogTyYZNwqzzcjpujfngpqwQqfdeY10A==" hashValue="q9Fg2WBS/ciu0AL9CrbC6wr/p4tEpLBE3D9mTlwmwOnXHC8XWpmRWqAQ8GGxGhWQvqbyDijbf68RRCUGeH8kc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a - Stavební část'!C2" display="/"/>
    <hyperlink ref="A96" location="'b - Úpravy povrchů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hidden="1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Rekonstrukce zásobování teplem zimního stadionu z plaveckého stadionu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90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ROUND((SUM(BE136:BE375)),  2)</f>
        <v>0</v>
      </c>
      <c r="G33" s="38"/>
      <c r="H33" s="38"/>
      <c r="I33" s="155">
        <v>0.20999999999999999</v>
      </c>
      <c r="J33" s="154">
        <f>ROUND(((SUM(BE136:BE375))*I33),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ROUND((SUM(BF136:BF375)),  2)</f>
        <v>0</v>
      </c>
      <c r="G34" s="38"/>
      <c r="H34" s="38"/>
      <c r="I34" s="155">
        <v>0.14999999999999999</v>
      </c>
      <c r="J34" s="154">
        <f>ROUND(((SUM(BF136:BF375))*I34),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ROUND((SUM(BG136:BG375)),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ROUND((SUM(BH136:BH375)),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ROUND((SUM(BI136:BI375)),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Rekonstrukce zásobování teplem zimního stadionu z plaveckého stadionu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a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Strakonice</v>
      </c>
      <c r="G89" s="40"/>
      <c r="H89" s="40"/>
      <c r="I89" s="32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J137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J138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98</v>
      </c>
      <c r="E99" s="188"/>
      <c r="F99" s="188"/>
      <c r="G99" s="188"/>
      <c r="H99" s="188"/>
      <c r="I99" s="188"/>
      <c r="J99" s="189">
        <f>J234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99</v>
      </c>
      <c r="E100" s="188"/>
      <c r="F100" s="188"/>
      <c r="G100" s="188"/>
      <c r="H100" s="188"/>
      <c r="I100" s="188"/>
      <c r="J100" s="189">
        <f>J259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100</v>
      </c>
      <c r="E101" s="188"/>
      <c r="F101" s="188"/>
      <c r="G101" s="188"/>
      <c r="H101" s="188"/>
      <c r="I101" s="188"/>
      <c r="J101" s="189">
        <f>J265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101</v>
      </c>
      <c r="E102" s="188"/>
      <c r="F102" s="188"/>
      <c r="G102" s="188"/>
      <c r="H102" s="188"/>
      <c r="I102" s="188"/>
      <c r="J102" s="189">
        <f>J283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102</v>
      </c>
      <c r="E103" s="188"/>
      <c r="F103" s="188"/>
      <c r="G103" s="188"/>
      <c r="H103" s="188"/>
      <c r="I103" s="188"/>
      <c r="J103" s="189">
        <f>J294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4.88" customHeight="1">
      <c r="A104" s="10"/>
      <c r="B104" s="185"/>
      <c r="C104" s="186"/>
      <c r="D104" s="187" t="s">
        <v>103</v>
      </c>
      <c r="E104" s="188"/>
      <c r="F104" s="188"/>
      <c r="G104" s="188"/>
      <c r="H104" s="188"/>
      <c r="I104" s="188"/>
      <c r="J104" s="189">
        <f>J321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4.88" customHeight="1">
      <c r="A105" s="10"/>
      <c r="B105" s="185"/>
      <c r="C105" s="186"/>
      <c r="D105" s="187" t="s">
        <v>104</v>
      </c>
      <c r="E105" s="188"/>
      <c r="F105" s="188"/>
      <c r="G105" s="188"/>
      <c r="H105" s="188"/>
      <c r="I105" s="188"/>
      <c r="J105" s="189">
        <f>J328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9"/>
      <c r="C106" s="180"/>
      <c r="D106" s="181" t="s">
        <v>105</v>
      </c>
      <c r="E106" s="182"/>
      <c r="F106" s="182"/>
      <c r="G106" s="182"/>
      <c r="H106" s="182"/>
      <c r="I106" s="182"/>
      <c r="J106" s="183">
        <f>J330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5"/>
      <c r="C107" s="186"/>
      <c r="D107" s="187" t="s">
        <v>106</v>
      </c>
      <c r="E107" s="188"/>
      <c r="F107" s="188"/>
      <c r="G107" s="188"/>
      <c r="H107" s="188"/>
      <c r="I107" s="188"/>
      <c r="J107" s="189">
        <f>J331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107</v>
      </c>
      <c r="E108" s="188"/>
      <c r="F108" s="188"/>
      <c r="G108" s="188"/>
      <c r="H108" s="188"/>
      <c r="I108" s="188"/>
      <c r="J108" s="189">
        <f>J337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108</v>
      </c>
      <c r="E109" s="188"/>
      <c r="F109" s="188"/>
      <c r="G109" s="188"/>
      <c r="H109" s="188"/>
      <c r="I109" s="188"/>
      <c r="J109" s="189">
        <f>J340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79"/>
      <c r="C110" s="180"/>
      <c r="D110" s="181" t="s">
        <v>109</v>
      </c>
      <c r="E110" s="182"/>
      <c r="F110" s="182"/>
      <c r="G110" s="182"/>
      <c r="H110" s="182"/>
      <c r="I110" s="182"/>
      <c r="J110" s="183">
        <f>J346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10" customFormat="1" ht="19.92" customHeight="1">
      <c r="A111" s="10"/>
      <c r="B111" s="185"/>
      <c r="C111" s="186"/>
      <c r="D111" s="187" t="s">
        <v>110</v>
      </c>
      <c r="E111" s="188"/>
      <c r="F111" s="188"/>
      <c r="G111" s="188"/>
      <c r="H111" s="188"/>
      <c r="I111" s="188"/>
      <c r="J111" s="189">
        <f>J347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111</v>
      </c>
      <c r="E112" s="188"/>
      <c r="F112" s="188"/>
      <c r="G112" s="188"/>
      <c r="H112" s="188"/>
      <c r="I112" s="188"/>
      <c r="J112" s="189">
        <f>J354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9" customFormat="1" ht="24.96" customHeight="1">
      <c r="A113" s="9"/>
      <c r="B113" s="179"/>
      <c r="C113" s="180"/>
      <c r="D113" s="181" t="s">
        <v>112</v>
      </c>
      <c r="E113" s="182"/>
      <c r="F113" s="182"/>
      <c r="G113" s="182"/>
      <c r="H113" s="182"/>
      <c r="I113" s="182"/>
      <c r="J113" s="183">
        <f>J359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hidden="1" s="10" customFormat="1" ht="19.92" customHeight="1">
      <c r="A114" s="10"/>
      <c r="B114" s="185"/>
      <c r="C114" s="186"/>
      <c r="D114" s="187" t="s">
        <v>113</v>
      </c>
      <c r="E114" s="188"/>
      <c r="F114" s="188"/>
      <c r="G114" s="188"/>
      <c r="H114" s="188"/>
      <c r="I114" s="188"/>
      <c r="J114" s="189">
        <f>J360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5"/>
      <c r="C115" s="186"/>
      <c r="D115" s="187" t="s">
        <v>114</v>
      </c>
      <c r="E115" s="188"/>
      <c r="F115" s="188"/>
      <c r="G115" s="188"/>
      <c r="H115" s="188"/>
      <c r="I115" s="188"/>
      <c r="J115" s="189">
        <f>J368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85"/>
      <c r="C116" s="186"/>
      <c r="D116" s="187" t="s">
        <v>115</v>
      </c>
      <c r="E116" s="188"/>
      <c r="F116" s="188"/>
      <c r="G116" s="188"/>
      <c r="H116" s="188"/>
      <c r="I116" s="188"/>
      <c r="J116" s="189">
        <f>J374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hidden="1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hidden="1"/>
    <row r="120" hidden="1"/>
    <row r="121" hidden="1"/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74" t="str">
        <f>E7</f>
        <v>Rekonstrukce zásobování teplem zimního stadionu z plaveckého stadionu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89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a - Stavební část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>Strakonice</v>
      </c>
      <c r="G130" s="40"/>
      <c r="H130" s="40"/>
      <c r="I130" s="32" t="s">
        <v>22</v>
      </c>
      <c r="J130" s="79" t="str">
        <f>IF(J12="","",J12)</f>
        <v>4. 11. 2020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E15</f>
        <v xml:space="preserve"> </v>
      </c>
      <c r="G132" s="40"/>
      <c r="H132" s="40"/>
      <c r="I132" s="32" t="s">
        <v>30</v>
      </c>
      <c r="J132" s="36" t="str">
        <f>E21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IF(E18="","",E18)</f>
        <v>Vyplň údaj</v>
      </c>
      <c r="G133" s="40"/>
      <c r="H133" s="40"/>
      <c r="I133" s="32" t="s">
        <v>32</v>
      </c>
      <c r="J133" s="36" t="str">
        <f>E24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91"/>
      <c r="B135" s="192"/>
      <c r="C135" s="193" t="s">
        <v>117</v>
      </c>
      <c r="D135" s="194" t="s">
        <v>59</v>
      </c>
      <c r="E135" s="194" t="s">
        <v>55</v>
      </c>
      <c r="F135" s="194" t="s">
        <v>56</v>
      </c>
      <c r="G135" s="194" t="s">
        <v>118</v>
      </c>
      <c r="H135" s="194" t="s">
        <v>119</v>
      </c>
      <c r="I135" s="194" t="s">
        <v>120</v>
      </c>
      <c r="J135" s="194" t="s">
        <v>93</v>
      </c>
      <c r="K135" s="195" t="s">
        <v>121</v>
      </c>
      <c r="L135" s="196"/>
      <c r="M135" s="100" t="s">
        <v>1</v>
      </c>
      <c r="N135" s="101" t="s">
        <v>38</v>
      </c>
      <c r="O135" s="101" t="s">
        <v>122</v>
      </c>
      <c r="P135" s="101" t="s">
        <v>123</v>
      </c>
      <c r="Q135" s="101" t="s">
        <v>124</v>
      </c>
      <c r="R135" s="101" t="s">
        <v>125</v>
      </c>
      <c r="S135" s="101" t="s">
        <v>126</v>
      </c>
      <c r="T135" s="102" t="s">
        <v>127</v>
      </c>
      <c r="U135" s="191"/>
      <c r="V135" s="191"/>
      <c r="W135" s="191"/>
      <c r="X135" s="191"/>
      <c r="Y135" s="191"/>
      <c r="Z135" s="191"/>
      <c r="AA135" s="191"/>
      <c r="AB135" s="191"/>
      <c r="AC135" s="191"/>
      <c r="AD135" s="191"/>
      <c r="AE135" s="191"/>
    </row>
    <row r="136" s="2" customFormat="1" ht="22.8" customHeight="1">
      <c r="A136" s="38"/>
      <c r="B136" s="39"/>
      <c r="C136" s="107" t="s">
        <v>128</v>
      </c>
      <c r="D136" s="40"/>
      <c r="E136" s="40"/>
      <c r="F136" s="40"/>
      <c r="G136" s="40"/>
      <c r="H136" s="40"/>
      <c r="I136" s="40"/>
      <c r="J136" s="197">
        <f>BK136</f>
        <v>0</v>
      </c>
      <c r="K136" s="40"/>
      <c r="L136" s="44"/>
      <c r="M136" s="103"/>
      <c r="N136" s="198"/>
      <c r="O136" s="104"/>
      <c r="P136" s="199">
        <f>P137+P330+P346+P359</f>
        <v>0</v>
      </c>
      <c r="Q136" s="104"/>
      <c r="R136" s="199">
        <f>R137+R330+R346+R359</f>
        <v>406.32017531000002</v>
      </c>
      <c r="S136" s="104"/>
      <c r="T136" s="200">
        <f>T137+T330+T346+T359</f>
        <v>4.3446160000000003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73</v>
      </c>
      <c r="AU136" s="17" t="s">
        <v>95</v>
      </c>
      <c r="BK136" s="201">
        <f>BK137+BK330+BK346+BK359</f>
        <v>0</v>
      </c>
    </row>
    <row r="137" s="12" customFormat="1" ht="25.92" customHeight="1">
      <c r="A137" s="12"/>
      <c r="B137" s="202"/>
      <c r="C137" s="203"/>
      <c r="D137" s="204" t="s">
        <v>73</v>
      </c>
      <c r="E137" s="205" t="s">
        <v>129</v>
      </c>
      <c r="F137" s="205" t="s">
        <v>130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P138+P234+P259+P265+P283+P294</f>
        <v>0</v>
      </c>
      <c r="Q137" s="210"/>
      <c r="R137" s="211">
        <f>R138+R234+R259+R265+R283+R294</f>
        <v>405.80347075000003</v>
      </c>
      <c r="S137" s="210"/>
      <c r="T137" s="212">
        <f>T138+T234+T259+T265+T283+T294</f>
        <v>4.3446160000000003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82</v>
      </c>
      <c r="AT137" s="214" t="s">
        <v>73</v>
      </c>
      <c r="AU137" s="214" t="s">
        <v>74</v>
      </c>
      <c r="AY137" s="213" t="s">
        <v>131</v>
      </c>
      <c r="BK137" s="215">
        <f>BK138+BK234+BK259+BK265+BK283+BK294</f>
        <v>0</v>
      </c>
    </row>
    <row r="138" s="12" customFormat="1" ht="22.8" customHeight="1">
      <c r="A138" s="12"/>
      <c r="B138" s="202"/>
      <c r="C138" s="203"/>
      <c r="D138" s="204" t="s">
        <v>73</v>
      </c>
      <c r="E138" s="216" t="s">
        <v>82</v>
      </c>
      <c r="F138" s="216" t="s">
        <v>132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SUM(P139:P233)</f>
        <v>0</v>
      </c>
      <c r="Q138" s="210"/>
      <c r="R138" s="211">
        <f>SUM(R139:R233)</f>
        <v>391.83108614000002</v>
      </c>
      <c r="S138" s="210"/>
      <c r="T138" s="212">
        <f>SUM(T139:T233)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82</v>
      </c>
      <c r="AT138" s="214" t="s">
        <v>73</v>
      </c>
      <c r="AU138" s="214" t="s">
        <v>82</v>
      </c>
      <c r="AY138" s="213" t="s">
        <v>131</v>
      </c>
      <c r="BK138" s="215">
        <f>SUM(BK139:BK233)</f>
        <v>0</v>
      </c>
    </row>
    <row r="139" s="2" customFormat="1" ht="14.4" customHeight="1">
      <c r="A139" s="38"/>
      <c r="B139" s="39"/>
      <c r="C139" s="218" t="s">
        <v>82</v>
      </c>
      <c r="D139" s="218" t="s">
        <v>133</v>
      </c>
      <c r="E139" s="219" t="s">
        <v>134</v>
      </c>
      <c r="F139" s="220" t="s">
        <v>135</v>
      </c>
      <c r="G139" s="221" t="s">
        <v>136</v>
      </c>
      <c r="H139" s="222">
        <v>20</v>
      </c>
      <c r="I139" s="223"/>
      <c r="J139" s="224">
        <f>ROUND(I139*H139,2)</f>
        <v>0</v>
      </c>
      <c r="K139" s="220" t="s">
        <v>137</v>
      </c>
      <c r="L139" s="44"/>
      <c r="M139" s="225" t="s">
        <v>1</v>
      </c>
      <c r="N139" s="226" t="s">
        <v>39</v>
      </c>
      <c r="O139" s="91"/>
      <c r="P139" s="227">
        <f>O139*H139</f>
        <v>0</v>
      </c>
      <c r="Q139" s="227">
        <v>3.0000000000000001E-05</v>
      </c>
      <c r="R139" s="227">
        <f>Q139*H139</f>
        <v>0.00060000000000000006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138</v>
      </c>
      <c r="AT139" s="229" t="s">
        <v>133</v>
      </c>
      <c r="AU139" s="229" t="s">
        <v>84</v>
      </c>
      <c r="AY139" s="17" t="s">
        <v>131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82</v>
      </c>
      <c r="BK139" s="230">
        <f>ROUND(I139*H139,2)</f>
        <v>0</v>
      </c>
      <c r="BL139" s="17" t="s">
        <v>138</v>
      </c>
      <c r="BM139" s="229" t="s">
        <v>139</v>
      </c>
    </row>
    <row r="140" s="2" customFormat="1" ht="14.4" customHeight="1">
      <c r="A140" s="38"/>
      <c r="B140" s="39"/>
      <c r="C140" s="218" t="s">
        <v>84</v>
      </c>
      <c r="D140" s="218" t="s">
        <v>133</v>
      </c>
      <c r="E140" s="219" t="s">
        <v>140</v>
      </c>
      <c r="F140" s="220" t="s">
        <v>141</v>
      </c>
      <c r="G140" s="221" t="s">
        <v>142</v>
      </c>
      <c r="H140" s="222">
        <v>20</v>
      </c>
      <c r="I140" s="223"/>
      <c r="J140" s="224">
        <f>ROUND(I140*H140,2)</f>
        <v>0</v>
      </c>
      <c r="K140" s="220" t="s">
        <v>137</v>
      </c>
      <c r="L140" s="44"/>
      <c r="M140" s="225" t="s">
        <v>1</v>
      </c>
      <c r="N140" s="226" t="s">
        <v>39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138</v>
      </c>
      <c r="AT140" s="229" t="s">
        <v>133</v>
      </c>
      <c r="AU140" s="229" t="s">
        <v>84</v>
      </c>
      <c r="AY140" s="17" t="s">
        <v>131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82</v>
      </c>
      <c r="BK140" s="230">
        <f>ROUND(I140*H140,2)</f>
        <v>0</v>
      </c>
      <c r="BL140" s="17" t="s">
        <v>138</v>
      </c>
      <c r="BM140" s="229" t="s">
        <v>143</v>
      </c>
    </row>
    <row r="141" s="2" customFormat="1" ht="14.4" customHeight="1">
      <c r="A141" s="38"/>
      <c r="B141" s="39"/>
      <c r="C141" s="218" t="s">
        <v>144</v>
      </c>
      <c r="D141" s="218" t="s">
        <v>133</v>
      </c>
      <c r="E141" s="219" t="s">
        <v>145</v>
      </c>
      <c r="F141" s="220" t="s">
        <v>146</v>
      </c>
      <c r="G141" s="221" t="s">
        <v>147</v>
      </c>
      <c r="H141" s="222">
        <v>10.560000000000001</v>
      </c>
      <c r="I141" s="223"/>
      <c r="J141" s="224">
        <f>ROUND(I141*H141,2)</f>
        <v>0</v>
      </c>
      <c r="K141" s="220" t="s">
        <v>137</v>
      </c>
      <c r="L141" s="44"/>
      <c r="M141" s="225" t="s">
        <v>1</v>
      </c>
      <c r="N141" s="226" t="s">
        <v>39</v>
      </c>
      <c r="O141" s="91"/>
      <c r="P141" s="227">
        <f>O141*H141</f>
        <v>0</v>
      </c>
      <c r="Q141" s="227">
        <v>0.0086800000000000002</v>
      </c>
      <c r="R141" s="227">
        <f>Q141*H141</f>
        <v>0.091660800000000001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138</v>
      </c>
      <c r="AT141" s="229" t="s">
        <v>133</v>
      </c>
      <c r="AU141" s="229" t="s">
        <v>84</v>
      </c>
      <c r="AY141" s="17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0</v>
      </c>
      <c r="BL141" s="17" t="s">
        <v>138</v>
      </c>
      <c r="BM141" s="229" t="s">
        <v>148</v>
      </c>
    </row>
    <row r="142" s="13" customFormat="1">
      <c r="A142" s="13"/>
      <c r="B142" s="231"/>
      <c r="C142" s="232"/>
      <c r="D142" s="233" t="s">
        <v>149</v>
      </c>
      <c r="E142" s="234" t="s">
        <v>1</v>
      </c>
      <c r="F142" s="235" t="s">
        <v>150</v>
      </c>
      <c r="G142" s="232"/>
      <c r="H142" s="236">
        <v>4.7999999999999998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149</v>
      </c>
      <c r="AU142" s="242" t="s">
        <v>84</v>
      </c>
      <c r="AV142" s="13" t="s">
        <v>84</v>
      </c>
      <c r="AW142" s="13" t="s">
        <v>31</v>
      </c>
      <c r="AX142" s="13" t="s">
        <v>74</v>
      </c>
      <c r="AY142" s="242" t="s">
        <v>131</v>
      </c>
    </row>
    <row r="143" s="13" customFormat="1">
      <c r="A143" s="13"/>
      <c r="B143" s="231"/>
      <c r="C143" s="232"/>
      <c r="D143" s="233" t="s">
        <v>149</v>
      </c>
      <c r="E143" s="234" t="s">
        <v>1</v>
      </c>
      <c r="F143" s="235" t="s">
        <v>151</v>
      </c>
      <c r="G143" s="232"/>
      <c r="H143" s="236">
        <v>2.9399999999999999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149</v>
      </c>
      <c r="AU143" s="242" t="s">
        <v>84</v>
      </c>
      <c r="AV143" s="13" t="s">
        <v>84</v>
      </c>
      <c r="AW143" s="13" t="s">
        <v>31</v>
      </c>
      <c r="AX143" s="13" t="s">
        <v>74</v>
      </c>
      <c r="AY143" s="242" t="s">
        <v>131</v>
      </c>
    </row>
    <row r="144" s="13" customFormat="1">
      <c r="A144" s="13"/>
      <c r="B144" s="231"/>
      <c r="C144" s="232"/>
      <c r="D144" s="233" t="s">
        <v>149</v>
      </c>
      <c r="E144" s="234" t="s">
        <v>1</v>
      </c>
      <c r="F144" s="235" t="s">
        <v>152</v>
      </c>
      <c r="G144" s="232"/>
      <c r="H144" s="236">
        <v>2.8199999999999998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149</v>
      </c>
      <c r="AU144" s="242" t="s">
        <v>84</v>
      </c>
      <c r="AV144" s="13" t="s">
        <v>84</v>
      </c>
      <c r="AW144" s="13" t="s">
        <v>31</v>
      </c>
      <c r="AX144" s="13" t="s">
        <v>74</v>
      </c>
      <c r="AY144" s="242" t="s">
        <v>131</v>
      </c>
    </row>
    <row r="145" s="14" customFormat="1">
      <c r="A145" s="14"/>
      <c r="B145" s="243"/>
      <c r="C145" s="244"/>
      <c r="D145" s="233" t="s">
        <v>149</v>
      </c>
      <c r="E145" s="245" t="s">
        <v>1</v>
      </c>
      <c r="F145" s="246" t="s">
        <v>153</v>
      </c>
      <c r="G145" s="244"/>
      <c r="H145" s="247">
        <v>10.560000000000001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149</v>
      </c>
      <c r="AU145" s="253" t="s">
        <v>84</v>
      </c>
      <c r="AV145" s="14" t="s">
        <v>138</v>
      </c>
      <c r="AW145" s="14" t="s">
        <v>31</v>
      </c>
      <c r="AX145" s="14" t="s">
        <v>82</v>
      </c>
      <c r="AY145" s="253" t="s">
        <v>131</v>
      </c>
    </row>
    <row r="146" s="2" customFormat="1" ht="14.4" customHeight="1">
      <c r="A146" s="38"/>
      <c r="B146" s="39"/>
      <c r="C146" s="218" t="s">
        <v>138</v>
      </c>
      <c r="D146" s="218" t="s">
        <v>133</v>
      </c>
      <c r="E146" s="219" t="s">
        <v>154</v>
      </c>
      <c r="F146" s="220" t="s">
        <v>155</v>
      </c>
      <c r="G146" s="221" t="s">
        <v>147</v>
      </c>
      <c r="H146" s="222">
        <v>26.16</v>
      </c>
      <c r="I146" s="223"/>
      <c r="J146" s="224">
        <f>ROUND(I146*H146,2)</f>
        <v>0</v>
      </c>
      <c r="K146" s="220" t="s">
        <v>137</v>
      </c>
      <c r="L146" s="44"/>
      <c r="M146" s="225" t="s">
        <v>1</v>
      </c>
      <c r="N146" s="226" t="s">
        <v>39</v>
      </c>
      <c r="O146" s="91"/>
      <c r="P146" s="227">
        <f>O146*H146</f>
        <v>0</v>
      </c>
      <c r="Q146" s="227">
        <v>0.036900000000000002</v>
      </c>
      <c r="R146" s="227">
        <f>Q146*H146</f>
        <v>0.96530400000000005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138</v>
      </c>
      <c r="AT146" s="229" t="s">
        <v>133</v>
      </c>
      <c r="AU146" s="229" t="s">
        <v>84</v>
      </c>
      <c r="AY146" s="17" t="s">
        <v>131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82</v>
      </c>
      <c r="BK146" s="230">
        <f>ROUND(I146*H146,2)</f>
        <v>0</v>
      </c>
      <c r="BL146" s="17" t="s">
        <v>138</v>
      </c>
      <c r="BM146" s="229" t="s">
        <v>156</v>
      </c>
    </row>
    <row r="147" s="13" customFormat="1">
      <c r="A147" s="13"/>
      <c r="B147" s="231"/>
      <c r="C147" s="232"/>
      <c r="D147" s="233" t="s">
        <v>149</v>
      </c>
      <c r="E147" s="234" t="s">
        <v>1</v>
      </c>
      <c r="F147" s="235" t="s">
        <v>157</v>
      </c>
      <c r="G147" s="232"/>
      <c r="H147" s="236">
        <v>10.800000000000001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149</v>
      </c>
      <c r="AU147" s="242" t="s">
        <v>84</v>
      </c>
      <c r="AV147" s="13" t="s">
        <v>84</v>
      </c>
      <c r="AW147" s="13" t="s">
        <v>31</v>
      </c>
      <c r="AX147" s="13" t="s">
        <v>74</v>
      </c>
      <c r="AY147" s="242" t="s">
        <v>131</v>
      </c>
    </row>
    <row r="148" s="13" customFormat="1">
      <c r="A148" s="13"/>
      <c r="B148" s="231"/>
      <c r="C148" s="232"/>
      <c r="D148" s="233" t="s">
        <v>149</v>
      </c>
      <c r="E148" s="234" t="s">
        <v>1</v>
      </c>
      <c r="F148" s="235" t="s">
        <v>158</v>
      </c>
      <c r="G148" s="232"/>
      <c r="H148" s="236">
        <v>7.8399999999999999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149</v>
      </c>
      <c r="AU148" s="242" t="s">
        <v>84</v>
      </c>
      <c r="AV148" s="13" t="s">
        <v>84</v>
      </c>
      <c r="AW148" s="13" t="s">
        <v>31</v>
      </c>
      <c r="AX148" s="13" t="s">
        <v>74</v>
      </c>
      <c r="AY148" s="242" t="s">
        <v>131</v>
      </c>
    </row>
    <row r="149" s="13" customFormat="1">
      <c r="A149" s="13"/>
      <c r="B149" s="231"/>
      <c r="C149" s="232"/>
      <c r="D149" s="233" t="s">
        <v>149</v>
      </c>
      <c r="E149" s="234" t="s">
        <v>1</v>
      </c>
      <c r="F149" s="235" t="s">
        <v>159</v>
      </c>
      <c r="G149" s="232"/>
      <c r="H149" s="236">
        <v>7.5199999999999996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149</v>
      </c>
      <c r="AU149" s="242" t="s">
        <v>84</v>
      </c>
      <c r="AV149" s="13" t="s">
        <v>84</v>
      </c>
      <c r="AW149" s="13" t="s">
        <v>31</v>
      </c>
      <c r="AX149" s="13" t="s">
        <v>74</v>
      </c>
      <c r="AY149" s="242" t="s">
        <v>131</v>
      </c>
    </row>
    <row r="150" s="14" customFormat="1">
      <c r="A150" s="14"/>
      <c r="B150" s="243"/>
      <c r="C150" s="244"/>
      <c r="D150" s="233" t="s">
        <v>149</v>
      </c>
      <c r="E150" s="245" t="s">
        <v>1</v>
      </c>
      <c r="F150" s="246" t="s">
        <v>153</v>
      </c>
      <c r="G150" s="244"/>
      <c r="H150" s="247">
        <v>26.16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149</v>
      </c>
      <c r="AU150" s="253" t="s">
        <v>84</v>
      </c>
      <c r="AV150" s="14" t="s">
        <v>138</v>
      </c>
      <c r="AW150" s="14" t="s">
        <v>31</v>
      </c>
      <c r="AX150" s="14" t="s">
        <v>82</v>
      </c>
      <c r="AY150" s="253" t="s">
        <v>131</v>
      </c>
    </row>
    <row r="151" s="2" customFormat="1" ht="14.4" customHeight="1">
      <c r="A151" s="38"/>
      <c r="B151" s="39"/>
      <c r="C151" s="218" t="s">
        <v>160</v>
      </c>
      <c r="D151" s="218" t="s">
        <v>133</v>
      </c>
      <c r="E151" s="219" t="s">
        <v>161</v>
      </c>
      <c r="F151" s="220" t="s">
        <v>162</v>
      </c>
      <c r="G151" s="221" t="s">
        <v>147</v>
      </c>
      <c r="H151" s="222">
        <v>832</v>
      </c>
      <c r="I151" s="223"/>
      <c r="J151" s="224">
        <f>ROUND(I151*H151,2)</f>
        <v>0</v>
      </c>
      <c r="K151" s="220" t="s">
        <v>137</v>
      </c>
      <c r="L151" s="44"/>
      <c r="M151" s="225" t="s">
        <v>1</v>
      </c>
      <c r="N151" s="226" t="s">
        <v>39</v>
      </c>
      <c r="O151" s="91"/>
      <c r="P151" s="227">
        <f>O151*H151</f>
        <v>0</v>
      </c>
      <c r="Q151" s="227">
        <v>0.00014999999999999999</v>
      </c>
      <c r="R151" s="227">
        <f>Q151*H151</f>
        <v>0.12479999999999999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138</v>
      </c>
      <c r="AT151" s="229" t="s">
        <v>133</v>
      </c>
      <c r="AU151" s="229" t="s">
        <v>84</v>
      </c>
      <c r="AY151" s="17" t="s">
        <v>131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82</v>
      </c>
      <c r="BK151" s="230">
        <f>ROUND(I151*H151,2)</f>
        <v>0</v>
      </c>
      <c r="BL151" s="17" t="s">
        <v>138</v>
      </c>
      <c r="BM151" s="229" t="s">
        <v>163</v>
      </c>
    </row>
    <row r="152" s="2" customFormat="1" ht="14.4" customHeight="1">
      <c r="A152" s="38"/>
      <c r="B152" s="39"/>
      <c r="C152" s="218" t="s">
        <v>164</v>
      </c>
      <c r="D152" s="218" t="s">
        <v>133</v>
      </c>
      <c r="E152" s="219" t="s">
        <v>165</v>
      </c>
      <c r="F152" s="220" t="s">
        <v>166</v>
      </c>
      <c r="G152" s="221" t="s">
        <v>147</v>
      </c>
      <c r="H152" s="222">
        <v>832</v>
      </c>
      <c r="I152" s="223"/>
      <c r="J152" s="224">
        <f>ROUND(I152*H152,2)</f>
        <v>0</v>
      </c>
      <c r="K152" s="220" t="s">
        <v>137</v>
      </c>
      <c r="L152" s="44"/>
      <c r="M152" s="225" t="s">
        <v>1</v>
      </c>
      <c r="N152" s="226" t="s">
        <v>39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138</v>
      </c>
      <c r="AT152" s="229" t="s">
        <v>133</v>
      </c>
      <c r="AU152" s="229" t="s">
        <v>84</v>
      </c>
      <c r="AY152" s="17" t="s">
        <v>131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82</v>
      </c>
      <c r="BK152" s="230">
        <f>ROUND(I152*H152,2)</f>
        <v>0</v>
      </c>
      <c r="BL152" s="17" t="s">
        <v>138</v>
      </c>
      <c r="BM152" s="229" t="s">
        <v>167</v>
      </c>
    </row>
    <row r="153" s="2" customFormat="1" ht="14.4" customHeight="1">
      <c r="A153" s="38"/>
      <c r="B153" s="39"/>
      <c r="C153" s="218" t="s">
        <v>168</v>
      </c>
      <c r="D153" s="218" t="s">
        <v>133</v>
      </c>
      <c r="E153" s="219" t="s">
        <v>169</v>
      </c>
      <c r="F153" s="220" t="s">
        <v>170</v>
      </c>
      <c r="G153" s="221" t="s">
        <v>171</v>
      </c>
      <c r="H153" s="222">
        <v>55.079999999999998</v>
      </c>
      <c r="I153" s="223"/>
      <c r="J153" s="224">
        <f>ROUND(I153*H153,2)</f>
        <v>0</v>
      </c>
      <c r="K153" s="220" t="s">
        <v>137</v>
      </c>
      <c r="L153" s="44"/>
      <c r="M153" s="225" t="s">
        <v>1</v>
      </c>
      <c r="N153" s="226" t="s">
        <v>39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138</v>
      </c>
      <c r="AT153" s="229" t="s">
        <v>133</v>
      </c>
      <c r="AU153" s="229" t="s">
        <v>84</v>
      </c>
      <c r="AY153" s="17" t="s">
        <v>131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82</v>
      </c>
      <c r="BK153" s="230">
        <f>ROUND(I153*H153,2)</f>
        <v>0</v>
      </c>
      <c r="BL153" s="17" t="s">
        <v>138</v>
      </c>
      <c r="BM153" s="229" t="s">
        <v>172</v>
      </c>
    </row>
    <row r="154" s="15" customFormat="1">
      <c r="A154" s="15"/>
      <c r="B154" s="254"/>
      <c r="C154" s="255"/>
      <c r="D154" s="233" t="s">
        <v>149</v>
      </c>
      <c r="E154" s="256" t="s">
        <v>1</v>
      </c>
      <c r="F154" s="257" t="s">
        <v>173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149</v>
      </c>
      <c r="AU154" s="263" t="s">
        <v>84</v>
      </c>
      <c r="AV154" s="15" t="s">
        <v>82</v>
      </c>
      <c r="AW154" s="15" t="s">
        <v>31</v>
      </c>
      <c r="AX154" s="15" t="s">
        <v>74</v>
      </c>
      <c r="AY154" s="263" t="s">
        <v>131</v>
      </c>
    </row>
    <row r="155" s="13" customFormat="1">
      <c r="A155" s="13"/>
      <c r="B155" s="231"/>
      <c r="C155" s="232"/>
      <c r="D155" s="233" t="s">
        <v>149</v>
      </c>
      <c r="E155" s="234" t="s">
        <v>1</v>
      </c>
      <c r="F155" s="235" t="s">
        <v>174</v>
      </c>
      <c r="G155" s="232"/>
      <c r="H155" s="236">
        <v>55.079999999999998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149</v>
      </c>
      <c r="AU155" s="242" t="s">
        <v>84</v>
      </c>
      <c r="AV155" s="13" t="s">
        <v>84</v>
      </c>
      <c r="AW155" s="13" t="s">
        <v>31</v>
      </c>
      <c r="AX155" s="13" t="s">
        <v>74</v>
      </c>
      <c r="AY155" s="242" t="s">
        <v>131</v>
      </c>
    </row>
    <row r="156" s="14" customFormat="1">
      <c r="A156" s="14"/>
      <c r="B156" s="243"/>
      <c r="C156" s="244"/>
      <c r="D156" s="233" t="s">
        <v>149</v>
      </c>
      <c r="E156" s="245" t="s">
        <v>1</v>
      </c>
      <c r="F156" s="246" t="s">
        <v>153</v>
      </c>
      <c r="G156" s="244"/>
      <c r="H156" s="247">
        <v>55.079999999999998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149</v>
      </c>
      <c r="AU156" s="253" t="s">
        <v>84</v>
      </c>
      <c r="AV156" s="14" t="s">
        <v>138</v>
      </c>
      <c r="AW156" s="14" t="s">
        <v>31</v>
      </c>
      <c r="AX156" s="14" t="s">
        <v>82</v>
      </c>
      <c r="AY156" s="253" t="s">
        <v>131</v>
      </c>
    </row>
    <row r="157" s="2" customFormat="1" ht="14.4" customHeight="1">
      <c r="A157" s="38"/>
      <c r="B157" s="39"/>
      <c r="C157" s="218" t="s">
        <v>175</v>
      </c>
      <c r="D157" s="218" t="s">
        <v>133</v>
      </c>
      <c r="E157" s="219" t="s">
        <v>176</v>
      </c>
      <c r="F157" s="220" t="s">
        <v>177</v>
      </c>
      <c r="G157" s="221" t="s">
        <v>171</v>
      </c>
      <c r="H157" s="222">
        <v>657.91600000000005</v>
      </c>
      <c r="I157" s="223"/>
      <c r="J157" s="224">
        <f>ROUND(I157*H157,2)</f>
        <v>0</v>
      </c>
      <c r="K157" s="220" t="s">
        <v>137</v>
      </c>
      <c r="L157" s="44"/>
      <c r="M157" s="225" t="s">
        <v>1</v>
      </c>
      <c r="N157" s="226" t="s">
        <v>39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138</v>
      </c>
      <c r="AT157" s="229" t="s">
        <v>133</v>
      </c>
      <c r="AU157" s="229" t="s">
        <v>84</v>
      </c>
      <c r="AY157" s="17" t="s">
        <v>131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82</v>
      </c>
      <c r="BK157" s="230">
        <f>ROUND(I157*H157,2)</f>
        <v>0</v>
      </c>
      <c r="BL157" s="17" t="s">
        <v>138</v>
      </c>
      <c r="BM157" s="229" t="s">
        <v>178</v>
      </c>
    </row>
    <row r="158" s="15" customFormat="1">
      <c r="A158" s="15"/>
      <c r="B158" s="254"/>
      <c r="C158" s="255"/>
      <c r="D158" s="233" t="s">
        <v>149</v>
      </c>
      <c r="E158" s="256" t="s">
        <v>1</v>
      </c>
      <c r="F158" s="257" t="s">
        <v>179</v>
      </c>
      <c r="G158" s="255"/>
      <c r="H158" s="256" t="s">
        <v>1</v>
      </c>
      <c r="I158" s="258"/>
      <c r="J158" s="255"/>
      <c r="K158" s="255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149</v>
      </c>
      <c r="AU158" s="263" t="s">
        <v>84</v>
      </c>
      <c r="AV158" s="15" t="s">
        <v>82</v>
      </c>
      <c r="AW158" s="15" t="s">
        <v>31</v>
      </c>
      <c r="AX158" s="15" t="s">
        <v>74</v>
      </c>
      <c r="AY158" s="263" t="s">
        <v>131</v>
      </c>
    </row>
    <row r="159" s="13" customFormat="1">
      <c r="A159" s="13"/>
      <c r="B159" s="231"/>
      <c r="C159" s="232"/>
      <c r="D159" s="233" t="s">
        <v>149</v>
      </c>
      <c r="E159" s="234" t="s">
        <v>1</v>
      </c>
      <c r="F159" s="235" t="s">
        <v>180</v>
      </c>
      <c r="G159" s="232"/>
      <c r="H159" s="236">
        <v>238.464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149</v>
      </c>
      <c r="AU159" s="242" t="s">
        <v>84</v>
      </c>
      <c r="AV159" s="13" t="s">
        <v>84</v>
      </c>
      <c r="AW159" s="13" t="s">
        <v>31</v>
      </c>
      <c r="AX159" s="13" t="s">
        <v>74</v>
      </c>
      <c r="AY159" s="242" t="s">
        <v>131</v>
      </c>
    </row>
    <row r="160" s="15" customFormat="1">
      <c r="A160" s="15"/>
      <c r="B160" s="254"/>
      <c r="C160" s="255"/>
      <c r="D160" s="233" t="s">
        <v>149</v>
      </c>
      <c r="E160" s="256" t="s">
        <v>1</v>
      </c>
      <c r="F160" s="257" t="s">
        <v>181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149</v>
      </c>
      <c r="AU160" s="263" t="s">
        <v>84</v>
      </c>
      <c r="AV160" s="15" t="s">
        <v>82</v>
      </c>
      <c r="AW160" s="15" t="s">
        <v>31</v>
      </c>
      <c r="AX160" s="15" t="s">
        <v>74</v>
      </c>
      <c r="AY160" s="263" t="s">
        <v>131</v>
      </c>
    </row>
    <row r="161" s="13" customFormat="1">
      <c r="A161" s="13"/>
      <c r="B161" s="231"/>
      <c r="C161" s="232"/>
      <c r="D161" s="233" t="s">
        <v>149</v>
      </c>
      <c r="E161" s="234" t="s">
        <v>1</v>
      </c>
      <c r="F161" s="235" t="s">
        <v>182</v>
      </c>
      <c r="G161" s="232"/>
      <c r="H161" s="236">
        <v>300.88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149</v>
      </c>
      <c r="AU161" s="242" t="s">
        <v>84</v>
      </c>
      <c r="AV161" s="13" t="s">
        <v>84</v>
      </c>
      <c r="AW161" s="13" t="s">
        <v>31</v>
      </c>
      <c r="AX161" s="13" t="s">
        <v>74</v>
      </c>
      <c r="AY161" s="242" t="s">
        <v>131</v>
      </c>
    </row>
    <row r="162" s="15" customFormat="1">
      <c r="A162" s="15"/>
      <c r="B162" s="254"/>
      <c r="C162" s="255"/>
      <c r="D162" s="233" t="s">
        <v>149</v>
      </c>
      <c r="E162" s="256" t="s">
        <v>1</v>
      </c>
      <c r="F162" s="257" t="s">
        <v>183</v>
      </c>
      <c r="G162" s="255"/>
      <c r="H162" s="256" t="s">
        <v>1</v>
      </c>
      <c r="I162" s="258"/>
      <c r="J162" s="255"/>
      <c r="K162" s="255"/>
      <c r="L162" s="259"/>
      <c r="M162" s="260"/>
      <c r="N162" s="261"/>
      <c r="O162" s="261"/>
      <c r="P162" s="261"/>
      <c r="Q162" s="261"/>
      <c r="R162" s="261"/>
      <c r="S162" s="261"/>
      <c r="T162" s="26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3" t="s">
        <v>149</v>
      </c>
      <c r="AU162" s="263" t="s">
        <v>84</v>
      </c>
      <c r="AV162" s="15" t="s">
        <v>82</v>
      </c>
      <c r="AW162" s="15" t="s">
        <v>31</v>
      </c>
      <c r="AX162" s="15" t="s">
        <v>74</v>
      </c>
      <c r="AY162" s="263" t="s">
        <v>131</v>
      </c>
    </row>
    <row r="163" s="13" customFormat="1">
      <c r="A163" s="13"/>
      <c r="B163" s="231"/>
      <c r="C163" s="232"/>
      <c r="D163" s="233" t="s">
        <v>149</v>
      </c>
      <c r="E163" s="234" t="s">
        <v>1</v>
      </c>
      <c r="F163" s="235" t="s">
        <v>184</v>
      </c>
      <c r="G163" s="232"/>
      <c r="H163" s="236">
        <v>118.572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149</v>
      </c>
      <c r="AU163" s="242" t="s">
        <v>84</v>
      </c>
      <c r="AV163" s="13" t="s">
        <v>84</v>
      </c>
      <c r="AW163" s="13" t="s">
        <v>31</v>
      </c>
      <c r="AX163" s="13" t="s">
        <v>74</v>
      </c>
      <c r="AY163" s="242" t="s">
        <v>131</v>
      </c>
    </row>
    <row r="164" s="14" customFormat="1">
      <c r="A164" s="14"/>
      <c r="B164" s="243"/>
      <c r="C164" s="244"/>
      <c r="D164" s="233" t="s">
        <v>149</v>
      </c>
      <c r="E164" s="245" t="s">
        <v>1</v>
      </c>
      <c r="F164" s="246" t="s">
        <v>153</v>
      </c>
      <c r="G164" s="244"/>
      <c r="H164" s="247">
        <v>657.91600000000005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149</v>
      </c>
      <c r="AU164" s="253" t="s">
        <v>84</v>
      </c>
      <c r="AV164" s="14" t="s">
        <v>138</v>
      </c>
      <c r="AW164" s="14" t="s">
        <v>31</v>
      </c>
      <c r="AX164" s="14" t="s">
        <v>82</v>
      </c>
      <c r="AY164" s="253" t="s">
        <v>131</v>
      </c>
    </row>
    <row r="165" s="2" customFormat="1" ht="14.4" customHeight="1">
      <c r="A165" s="38"/>
      <c r="B165" s="39"/>
      <c r="C165" s="218" t="s">
        <v>185</v>
      </c>
      <c r="D165" s="218" t="s">
        <v>133</v>
      </c>
      <c r="E165" s="219" t="s">
        <v>186</v>
      </c>
      <c r="F165" s="220" t="s">
        <v>187</v>
      </c>
      <c r="G165" s="221" t="s">
        <v>171</v>
      </c>
      <c r="H165" s="222">
        <v>10.189</v>
      </c>
      <c r="I165" s="223"/>
      <c r="J165" s="224">
        <f>ROUND(I165*H165,2)</f>
        <v>0</v>
      </c>
      <c r="K165" s="220" t="s">
        <v>137</v>
      </c>
      <c r="L165" s="44"/>
      <c r="M165" s="225" t="s">
        <v>1</v>
      </c>
      <c r="N165" s="226" t="s">
        <v>39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138</v>
      </c>
      <c r="AT165" s="229" t="s">
        <v>133</v>
      </c>
      <c r="AU165" s="229" t="s">
        <v>84</v>
      </c>
      <c r="AY165" s="17" t="s">
        <v>131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82</v>
      </c>
      <c r="BK165" s="230">
        <f>ROUND(I165*H165,2)</f>
        <v>0</v>
      </c>
      <c r="BL165" s="17" t="s">
        <v>138</v>
      </c>
      <c r="BM165" s="229" t="s">
        <v>188</v>
      </c>
    </row>
    <row r="166" s="15" customFormat="1">
      <c r="A166" s="15"/>
      <c r="B166" s="254"/>
      <c r="C166" s="255"/>
      <c r="D166" s="233" t="s">
        <v>149</v>
      </c>
      <c r="E166" s="256" t="s">
        <v>1</v>
      </c>
      <c r="F166" s="257" t="s">
        <v>189</v>
      </c>
      <c r="G166" s="255"/>
      <c r="H166" s="256" t="s">
        <v>1</v>
      </c>
      <c r="I166" s="258"/>
      <c r="J166" s="255"/>
      <c r="K166" s="255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149</v>
      </c>
      <c r="AU166" s="263" t="s">
        <v>84</v>
      </c>
      <c r="AV166" s="15" t="s">
        <v>82</v>
      </c>
      <c r="AW166" s="15" t="s">
        <v>31</v>
      </c>
      <c r="AX166" s="15" t="s">
        <v>74</v>
      </c>
      <c r="AY166" s="263" t="s">
        <v>131</v>
      </c>
    </row>
    <row r="167" s="15" customFormat="1">
      <c r="A167" s="15"/>
      <c r="B167" s="254"/>
      <c r="C167" s="255"/>
      <c r="D167" s="233" t="s">
        <v>149</v>
      </c>
      <c r="E167" s="256" t="s">
        <v>1</v>
      </c>
      <c r="F167" s="257" t="s">
        <v>190</v>
      </c>
      <c r="G167" s="255"/>
      <c r="H167" s="256" t="s">
        <v>1</v>
      </c>
      <c r="I167" s="258"/>
      <c r="J167" s="255"/>
      <c r="K167" s="255"/>
      <c r="L167" s="259"/>
      <c r="M167" s="260"/>
      <c r="N167" s="261"/>
      <c r="O167" s="261"/>
      <c r="P167" s="261"/>
      <c r="Q167" s="261"/>
      <c r="R167" s="261"/>
      <c r="S167" s="261"/>
      <c r="T167" s="26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3" t="s">
        <v>149</v>
      </c>
      <c r="AU167" s="263" t="s">
        <v>84</v>
      </c>
      <c r="AV167" s="15" t="s">
        <v>82</v>
      </c>
      <c r="AW167" s="15" t="s">
        <v>31</v>
      </c>
      <c r="AX167" s="15" t="s">
        <v>74</v>
      </c>
      <c r="AY167" s="263" t="s">
        <v>131</v>
      </c>
    </row>
    <row r="168" s="13" customFormat="1">
      <c r="A168" s="13"/>
      <c r="B168" s="231"/>
      <c r="C168" s="232"/>
      <c r="D168" s="233" t="s">
        <v>149</v>
      </c>
      <c r="E168" s="234" t="s">
        <v>1</v>
      </c>
      <c r="F168" s="235" t="s">
        <v>191</v>
      </c>
      <c r="G168" s="232"/>
      <c r="H168" s="236">
        <v>10.189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149</v>
      </c>
      <c r="AU168" s="242" t="s">
        <v>84</v>
      </c>
      <c r="AV168" s="13" t="s">
        <v>84</v>
      </c>
      <c r="AW168" s="13" t="s">
        <v>31</v>
      </c>
      <c r="AX168" s="13" t="s">
        <v>74</v>
      </c>
      <c r="AY168" s="242" t="s">
        <v>131</v>
      </c>
    </row>
    <row r="169" s="14" customFormat="1">
      <c r="A169" s="14"/>
      <c r="B169" s="243"/>
      <c r="C169" s="244"/>
      <c r="D169" s="233" t="s">
        <v>149</v>
      </c>
      <c r="E169" s="245" t="s">
        <v>1</v>
      </c>
      <c r="F169" s="246" t="s">
        <v>153</v>
      </c>
      <c r="G169" s="244"/>
      <c r="H169" s="247">
        <v>10.189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149</v>
      </c>
      <c r="AU169" s="253" t="s">
        <v>84</v>
      </c>
      <c r="AV169" s="14" t="s">
        <v>138</v>
      </c>
      <c r="AW169" s="14" t="s">
        <v>31</v>
      </c>
      <c r="AX169" s="14" t="s">
        <v>82</v>
      </c>
      <c r="AY169" s="253" t="s">
        <v>131</v>
      </c>
    </row>
    <row r="170" s="2" customFormat="1" ht="14.4" customHeight="1">
      <c r="A170" s="38"/>
      <c r="B170" s="39"/>
      <c r="C170" s="218" t="s">
        <v>192</v>
      </c>
      <c r="D170" s="218" t="s">
        <v>133</v>
      </c>
      <c r="E170" s="219" t="s">
        <v>193</v>
      </c>
      <c r="F170" s="220" t="s">
        <v>194</v>
      </c>
      <c r="G170" s="221" t="s">
        <v>195</v>
      </c>
      <c r="H170" s="222">
        <v>1263.76</v>
      </c>
      <c r="I170" s="223"/>
      <c r="J170" s="224">
        <f>ROUND(I170*H170,2)</f>
        <v>0</v>
      </c>
      <c r="K170" s="220" t="s">
        <v>137</v>
      </c>
      <c r="L170" s="44"/>
      <c r="M170" s="225" t="s">
        <v>1</v>
      </c>
      <c r="N170" s="226" t="s">
        <v>39</v>
      </c>
      <c r="O170" s="91"/>
      <c r="P170" s="227">
        <f>O170*H170</f>
        <v>0</v>
      </c>
      <c r="Q170" s="227">
        <v>0.00084000000000000003</v>
      </c>
      <c r="R170" s="227">
        <f>Q170*H170</f>
        <v>1.0615584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138</v>
      </c>
      <c r="AT170" s="229" t="s">
        <v>133</v>
      </c>
      <c r="AU170" s="229" t="s">
        <v>84</v>
      </c>
      <c r="AY170" s="17" t="s">
        <v>131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82</v>
      </c>
      <c r="BK170" s="230">
        <f>ROUND(I170*H170,2)</f>
        <v>0</v>
      </c>
      <c r="BL170" s="17" t="s">
        <v>138</v>
      </c>
      <c r="BM170" s="229" t="s">
        <v>196</v>
      </c>
    </row>
    <row r="171" s="15" customFormat="1">
      <c r="A171" s="15"/>
      <c r="B171" s="254"/>
      <c r="C171" s="255"/>
      <c r="D171" s="233" t="s">
        <v>149</v>
      </c>
      <c r="E171" s="256" t="s">
        <v>1</v>
      </c>
      <c r="F171" s="257" t="s">
        <v>179</v>
      </c>
      <c r="G171" s="255"/>
      <c r="H171" s="256" t="s">
        <v>1</v>
      </c>
      <c r="I171" s="258"/>
      <c r="J171" s="255"/>
      <c r="K171" s="255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149</v>
      </c>
      <c r="AU171" s="263" t="s">
        <v>84</v>
      </c>
      <c r="AV171" s="15" t="s">
        <v>82</v>
      </c>
      <c r="AW171" s="15" t="s">
        <v>31</v>
      </c>
      <c r="AX171" s="15" t="s">
        <v>74</v>
      </c>
      <c r="AY171" s="263" t="s">
        <v>131</v>
      </c>
    </row>
    <row r="172" s="13" customFormat="1">
      <c r="A172" s="13"/>
      <c r="B172" s="231"/>
      <c r="C172" s="232"/>
      <c r="D172" s="233" t="s">
        <v>149</v>
      </c>
      <c r="E172" s="234" t="s">
        <v>1</v>
      </c>
      <c r="F172" s="235" t="s">
        <v>197</v>
      </c>
      <c r="G172" s="232"/>
      <c r="H172" s="236">
        <v>397.44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149</v>
      </c>
      <c r="AU172" s="242" t="s">
        <v>84</v>
      </c>
      <c r="AV172" s="13" t="s">
        <v>84</v>
      </c>
      <c r="AW172" s="13" t="s">
        <v>31</v>
      </c>
      <c r="AX172" s="13" t="s">
        <v>74</v>
      </c>
      <c r="AY172" s="242" t="s">
        <v>131</v>
      </c>
    </row>
    <row r="173" s="15" customFormat="1">
      <c r="A173" s="15"/>
      <c r="B173" s="254"/>
      <c r="C173" s="255"/>
      <c r="D173" s="233" t="s">
        <v>149</v>
      </c>
      <c r="E173" s="256" t="s">
        <v>1</v>
      </c>
      <c r="F173" s="257" t="s">
        <v>181</v>
      </c>
      <c r="G173" s="255"/>
      <c r="H173" s="256" t="s">
        <v>1</v>
      </c>
      <c r="I173" s="258"/>
      <c r="J173" s="255"/>
      <c r="K173" s="255"/>
      <c r="L173" s="259"/>
      <c r="M173" s="260"/>
      <c r="N173" s="261"/>
      <c r="O173" s="261"/>
      <c r="P173" s="261"/>
      <c r="Q173" s="261"/>
      <c r="R173" s="261"/>
      <c r="S173" s="261"/>
      <c r="T173" s="26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3" t="s">
        <v>149</v>
      </c>
      <c r="AU173" s="263" t="s">
        <v>84</v>
      </c>
      <c r="AV173" s="15" t="s">
        <v>82</v>
      </c>
      <c r="AW173" s="15" t="s">
        <v>31</v>
      </c>
      <c r="AX173" s="15" t="s">
        <v>74</v>
      </c>
      <c r="AY173" s="263" t="s">
        <v>131</v>
      </c>
    </row>
    <row r="174" s="13" customFormat="1">
      <c r="A174" s="13"/>
      <c r="B174" s="231"/>
      <c r="C174" s="232"/>
      <c r="D174" s="233" t="s">
        <v>149</v>
      </c>
      <c r="E174" s="234" t="s">
        <v>1</v>
      </c>
      <c r="F174" s="235" t="s">
        <v>198</v>
      </c>
      <c r="G174" s="232"/>
      <c r="H174" s="236">
        <v>614.03999999999996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149</v>
      </c>
      <c r="AU174" s="242" t="s">
        <v>84</v>
      </c>
      <c r="AV174" s="13" t="s">
        <v>84</v>
      </c>
      <c r="AW174" s="13" t="s">
        <v>31</v>
      </c>
      <c r="AX174" s="13" t="s">
        <v>74</v>
      </c>
      <c r="AY174" s="242" t="s">
        <v>131</v>
      </c>
    </row>
    <row r="175" s="15" customFormat="1">
      <c r="A175" s="15"/>
      <c r="B175" s="254"/>
      <c r="C175" s="255"/>
      <c r="D175" s="233" t="s">
        <v>149</v>
      </c>
      <c r="E175" s="256" t="s">
        <v>1</v>
      </c>
      <c r="F175" s="257" t="s">
        <v>183</v>
      </c>
      <c r="G175" s="255"/>
      <c r="H175" s="256" t="s">
        <v>1</v>
      </c>
      <c r="I175" s="258"/>
      <c r="J175" s="255"/>
      <c r="K175" s="255"/>
      <c r="L175" s="259"/>
      <c r="M175" s="260"/>
      <c r="N175" s="261"/>
      <c r="O175" s="261"/>
      <c r="P175" s="261"/>
      <c r="Q175" s="261"/>
      <c r="R175" s="261"/>
      <c r="S175" s="261"/>
      <c r="T175" s="26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3" t="s">
        <v>149</v>
      </c>
      <c r="AU175" s="263" t="s">
        <v>84</v>
      </c>
      <c r="AV175" s="15" t="s">
        <v>82</v>
      </c>
      <c r="AW175" s="15" t="s">
        <v>31</v>
      </c>
      <c r="AX175" s="15" t="s">
        <v>74</v>
      </c>
      <c r="AY175" s="263" t="s">
        <v>131</v>
      </c>
    </row>
    <row r="176" s="13" customFormat="1">
      <c r="A176" s="13"/>
      <c r="B176" s="231"/>
      <c r="C176" s="232"/>
      <c r="D176" s="233" t="s">
        <v>149</v>
      </c>
      <c r="E176" s="234" t="s">
        <v>1</v>
      </c>
      <c r="F176" s="235" t="s">
        <v>199</v>
      </c>
      <c r="G176" s="232"/>
      <c r="H176" s="236">
        <v>252.28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149</v>
      </c>
      <c r="AU176" s="242" t="s">
        <v>84</v>
      </c>
      <c r="AV176" s="13" t="s">
        <v>84</v>
      </c>
      <c r="AW176" s="13" t="s">
        <v>31</v>
      </c>
      <c r="AX176" s="13" t="s">
        <v>74</v>
      </c>
      <c r="AY176" s="242" t="s">
        <v>131</v>
      </c>
    </row>
    <row r="177" s="14" customFormat="1">
      <c r="A177" s="14"/>
      <c r="B177" s="243"/>
      <c r="C177" s="244"/>
      <c r="D177" s="233" t="s">
        <v>149</v>
      </c>
      <c r="E177" s="245" t="s">
        <v>1</v>
      </c>
      <c r="F177" s="246" t="s">
        <v>153</v>
      </c>
      <c r="G177" s="244"/>
      <c r="H177" s="247">
        <v>1263.76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149</v>
      </c>
      <c r="AU177" s="253" t="s">
        <v>84</v>
      </c>
      <c r="AV177" s="14" t="s">
        <v>138</v>
      </c>
      <c r="AW177" s="14" t="s">
        <v>31</v>
      </c>
      <c r="AX177" s="14" t="s">
        <v>82</v>
      </c>
      <c r="AY177" s="253" t="s">
        <v>131</v>
      </c>
    </row>
    <row r="178" s="2" customFormat="1" ht="14.4" customHeight="1">
      <c r="A178" s="38"/>
      <c r="B178" s="39"/>
      <c r="C178" s="218" t="s">
        <v>200</v>
      </c>
      <c r="D178" s="218" t="s">
        <v>133</v>
      </c>
      <c r="E178" s="219" t="s">
        <v>201</v>
      </c>
      <c r="F178" s="220" t="s">
        <v>202</v>
      </c>
      <c r="G178" s="221" t="s">
        <v>195</v>
      </c>
      <c r="H178" s="222">
        <v>1263.76</v>
      </c>
      <c r="I178" s="223"/>
      <c r="J178" s="224">
        <f>ROUND(I178*H178,2)</f>
        <v>0</v>
      </c>
      <c r="K178" s="220" t="s">
        <v>137</v>
      </c>
      <c r="L178" s="44"/>
      <c r="M178" s="225" t="s">
        <v>1</v>
      </c>
      <c r="N178" s="226" t="s">
        <v>39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138</v>
      </c>
      <c r="AT178" s="229" t="s">
        <v>133</v>
      </c>
      <c r="AU178" s="229" t="s">
        <v>84</v>
      </c>
      <c r="AY178" s="17" t="s">
        <v>131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82</v>
      </c>
      <c r="BK178" s="230">
        <f>ROUND(I178*H178,2)</f>
        <v>0</v>
      </c>
      <c r="BL178" s="17" t="s">
        <v>138</v>
      </c>
      <c r="BM178" s="229" t="s">
        <v>203</v>
      </c>
    </row>
    <row r="179" s="2" customFormat="1" ht="14.4" customHeight="1">
      <c r="A179" s="38"/>
      <c r="B179" s="39"/>
      <c r="C179" s="218" t="s">
        <v>204</v>
      </c>
      <c r="D179" s="218" t="s">
        <v>133</v>
      </c>
      <c r="E179" s="219" t="s">
        <v>205</v>
      </c>
      <c r="F179" s="220" t="s">
        <v>206</v>
      </c>
      <c r="G179" s="221" t="s">
        <v>195</v>
      </c>
      <c r="H179" s="222">
        <v>20.68</v>
      </c>
      <c r="I179" s="223"/>
      <c r="J179" s="224">
        <f>ROUND(I179*H179,2)</f>
        <v>0</v>
      </c>
      <c r="K179" s="220" t="s">
        <v>137</v>
      </c>
      <c r="L179" s="44"/>
      <c r="M179" s="225" t="s">
        <v>1</v>
      </c>
      <c r="N179" s="226" t="s">
        <v>39</v>
      </c>
      <c r="O179" s="91"/>
      <c r="P179" s="227">
        <f>O179*H179</f>
        <v>0</v>
      </c>
      <c r="Q179" s="227">
        <v>0.00069999999999999999</v>
      </c>
      <c r="R179" s="227">
        <f>Q179*H179</f>
        <v>0.014475999999999999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138</v>
      </c>
      <c r="AT179" s="229" t="s">
        <v>133</v>
      </c>
      <c r="AU179" s="229" t="s">
        <v>84</v>
      </c>
      <c r="AY179" s="17" t="s">
        <v>131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82</v>
      </c>
      <c r="BK179" s="230">
        <f>ROUND(I179*H179,2)</f>
        <v>0</v>
      </c>
      <c r="BL179" s="17" t="s">
        <v>138</v>
      </c>
      <c r="BM179" s="229" t="s">
        <v>207</v>
      </c>
    </row>
    <row r="180" s="15" customFormat="1">
      <c r="A180" s="15"/>
      <c r="B180" s="254"/>
      <c r="C180" s="255"/>
      <c r="D180" s="233" t="s">
        <v>149</v>
      </c>
      <c r="E180" s="256" t="s">
        <v>1</v>
      </c>
      <c r="F180" s="257" t="s">
        <v>189</v>
      </c>
      <c r="G180" s="255"/>
      <c r="H180" s="256" t="s">
        <v>1</v>
      </c>
      <c r="I180" s="258"/>
      <c r="J180" s="255"/>
      <c r="K180" s="255"/>
      <c r="L180" s="259"/>
      <c r="M180" s="260"/>
      <c r="N180" s="261"/>
      <c r="O180" s="261"/>
      <c r="P180" s="261"/>
      <c r="Q180" s="261"/>
      <c r="R180" s="261"/>
      <c r="S180" s="261"/>
      <c r="T180" s="26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3" t="s">
        <v>149</v>
      </c>
      <c r="AU180" s="263" t="s">
        <v>84</v>
      </c>
      <c r="AV180" s="15" t="s">
        <v>82</v>
      </c>
      <c r="AW180" s="15" t="s">
        <v>31</v>
      </c>
      <c r="AX180" s="15" t="s">
        <v>74</v>
      </c>
      <c r="AY180" s="263" t="s">
        <v>131</v>
      </c>
    </row>
    <row r="181" s="13" customFormat="1">
      <c r="A181" s="13"/>
      <c r="B181" s="231"/>
      <c r="C181" s="232"/>
      <c r="D181" s="233" t="s">
        <v>149</v>
      </c>
      <c r="E181" s="234" t="s">
        <v>1</v>
      </c>
      <c r="F181" s="235" t="s">
        <v>208</v>
      </c>
      <c r="G181" s="232"/>
      <c r="H181" s="236">
        <v>20.68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149</v>
      </c>
      <c r="AU181" s="242" t="s">
        <v>84</v>
      </c>
      <c r="AV181" s="13" t="s">
        <v>84</v>
      </c>
      <c r="AW181" s="13" t="s">
        <v>31</v>
      </c>
      <c r="AX181" s="13" t="s">
        <v>74</v>
      </c>
      <c r="AY181" s="242" t="s">
        <v>131</v>
      </c>
    </row>
    <row r="182" s="14" customFormat="1">
      <c r="A182" s="14"/>
      <c r="B182" s="243"/>
      <c r="C182" s="244"/>
      <c r="D182" s="233" t="s">
        <v>149</v>
      </c>
      <c r="E182" s="245" t="s">
        <v>1</v>
      </c>
      <c r="F182" s="246" t="s">
        <v>153</v>
      </c>
      <c r="G182" s="244"/>
      <c r="H182" s="247">
        <v>20.68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149</v>
      </c>
      <c r="AU182" s="253" t="s">
        <v>84</v>
      </c>
      <c r="AV182" s="14" t="s">
        <v>138</v>
      </c>
      <c r="AW182" s="14" t="s">
        <v>31</v>
      </c>
      <c r="AX182" s="14" t="s">
        <v>82</v>
      </c>
      <c r="AY182" s="253" t="s">
        <v>131</v>
      </c>
    </row>
    <row r="183" s="2" customFormat="1" ht="14.4" customHeight="1">
      <c r="A183" s="38"/>
      <c r="B183" s="39"/>
      <c r="C183" s="218" t="s">
        <v>209</v>
      </c>
      <c r="D183" s="218" t="s">
        <v>133</v>
      </c>
      <c r="E183" s="219" t="s">
        <v>210</v>
      </c>
      <c r="F183" s="220" t="s">
        <v>211</v>
      </c>
      <c r="G183" s="221" t="s">
        <v>195</v>
      </c>
      <c r="H183" s="222">
        <v>20.68</v>
      </c>
      <c r="I183" s="223"/>
      <c r="J183" s="224">
        <f>ROUND(I183*H183,2)</f>
        <v>0</v>
      </c>
      <c r="K183" s="220" t="s">
        <v>137</v>
      </c>
      <c r="L183" s="44"/>
      <c r="M183" s="225" t="s">
        <v>1</v>
      </c>
      <c r="N183" s="226" t="s">
        <v>39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138</v>
      </c>
      <c r="AT183" s="229" t="s">
        <v>133</v>
      </c>
      <c r="AU183" s="229" t="s">
        <v>84</v>
      </c>
      <c r="AY183" s="17" t="s">
        <v>131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82</v>
      </c>
      <c r="BK183" s="230">
        <f>ROUND(I183*H183,2)</f>
        <v>0</v>
      </c>
      <c r="BL183" s="17" t="s">
        <v>138</v>
      </c>
      <c r="BM183" s="229" t="s">
        <v>212</v>
      </c>
    </row>
    <row r="184" s="2" customFormat="1" ht="14.4" customHeight="1">
      <c r="A184" s="38"/>
      <c r="B184" s="39"/>
      <c r="C184" s="218" t="s">
        <v>213</v>
      </c>
      <c r="D184" s="218" t="s">
        <v>133</v>
      </c>
      <c r="E184" s="219" t="s">
        <v>214</v>
      </c>
      <c r="F184" s="220" t="s">
        <v>215</v>
      </c>
      <c r="G184" s="221" t="s">
        <v>171</v>
      </c>
      <c r="H184" s="222">
        <v>10.189</v>
      </c>
      <c r="I184" s="223"/>
      <c r="J184" s="224">
        <f>ROUND(I184*H184,2)</f>
        <v>0</v>
      </c>
      <c r="K184" s="220" t="s">
        <v>137</v>
      </c>
      <c r="L184" s="44"/>
      <c r="M184" s="225" t="s">
        <v>1</v>
      </c>
      <c r="N184" s="226" t="s">
        <v>39</v>
      </c>
      <c r="O184" s="91"/>
      <c r="P184" s="227">
        <f>O184*H184</f>
        <v>0</v>
      </c>
      <c r="Q184" s="227">
        <v>0.00046000000000000001</v>
      </c>
      <c r="R184" s="227">
        <f>Q184*H184</f>
        <v>0.0046869400000000006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138</v>
      </c>
      <c r="AT184" s="229" t="s">
        <v>133</v>
      </c>
      <c r="AU184" s="229" t="s">
        <v>84</v>
      </c>
      <c r="AY184" s="17" t="s">
        <v>131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82</v>
      </c>
      <c r="BK184" s="230">
        <f>ROUND(I184*H184,2)</f>
        <v>0</v>
      </c>
      <c r="BL184" s="17" t="s">
        <v>138</v>
      </c>
      <c r="BM184" s="229" t="s">
        <v>216</v>
      </c>
    </row>
    <row r="185" s="15" customFormat="1">
      <c r="A185" s="15"/>
      <c r="B185" s="254"/>
      <c r="C185" s="255"/>
      <c r="D185" s="233" t="s">
        <v>149</v>
      </c>
      <c r="E185" s="256" t="s">
        <v>1</v>
      </c>
      <c r="F185" s="257" t="s">
        <v>189</v>
      </c>
      <c r="G185" s="255"/>
      <c r="H185" s="256" t="s">
        <v>1</v>
      </c>
      <c r="I185" s="258"/>
      <c r="J185" s="255"/>
      <c r="K185" s="255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149</v>
      </c>
      <c r="AU185" s="263" t="s">
        <v>84</v>
      </c>
      <c r="AV185" s="15" t="s">
        <v>82</v>
      </c>
      <c r="AW185" s="15" t="s">
        <v>31</v>
      </c>
      <c r="AX185" s="15" t="s">
        <v>74</v>
      </c>
      <c r="AY185" s="263" t="s">
        <v>131</v>
      </c>
    </row>
    <row r="186" s="13" customFormat="1">
      <c r="A186" s="13"/>
      <c r="B186" s="231"/>
      <c r="C186" s="232"/>
      <c r="D186" s="233" t="s">
        <v>149</v>
      </c>
      <c r="E186" s="234" t="s">
        <v>1</v>
      </c>
      <c r="F186" s="235" t="s">
        <v>191</v>
      </c>
      <c r="G186" s="232"/>
      <c r="H186" s="236">
        <v>10.189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149</v>
      </c>
      <c r="AU186" s="242" t="s">
        <v>84</v>
      </c>
      <c r="AV186" s="13" t="s">
        <v>84</v>
      </c>
      <c r="AW186" s="13" t="s">
        <v>31</v>
      </c>
      <c r="AX186" s="13" t="s">
        <v>74</v>
      </c>
      <c r="AY186" s="242" t="s">
        <v>131</v>
      </c>
    </row>
    <row r="187" s="14" customFormat="1">
      <c r="A187" s="14"/>
      <c r="B187" s="243"/>
      <c r="C187" s="244"/>
      <c r="D187" s="233" t="s">
        <v>149</v>
      </c>
      <c r="E187" s="245" t="s">
        <v>1</v>
      </c>
      <c r="F187" s="246" t="s">
        <v>153</v>
      </c>
      <c r="G187" s="244"/>
      <c r="H187" s="247">
        <v>10.189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149</v>
      </c>
      <c r="AU187" s="253" t="s">
        <v>84</v>
      </c>
      <c r="AV187" s="14" t="s">
        <v>138</v>
      </c>
      <c r="AW187" s="14" t="s">
        <v>31</v>
      </c>
      <c r="AX187" s="14" t="s">
        <v>82</v>
      </c>
      <c r="AY187" s="253" t="s">
        <v>131</v>
      </c>
    </row>
    <row r="188" s="2" customFormat="1" ht="14.4" customHeight="1">
      <c r="A188" s="38"/>
      <c r="B188" s="39"/>
      <c r="C188" s="218" t="s">
        <v>8</v>
      </c>
      <c r="D188" s="218" t="s">
        <v>133</v>
      </c>
      <c r="E188" s="219" t="s">
        <v>217</v>
      </c>
      <c r="F188" s="220" t="s">
        <v>218</v>
      </c>
      <c r="G188" s="221" t="s">
        <v>171</v>
      </c>
      <c r="H188" s="222">
        <v>10.189</v>
      </c>
      <c r="I188" s="223"/>
      <c r="J188" s="224">
        <f>ROUND(I188*H188,2)</f>
        <v>0</v>
      </c>
      <c r="K188" s="220" t="s">
        <v>137</v>
      </c>
      <c r="L188" s="44"/>
      <c r="M188" s="225" t="s">
        <v>1</v>
      </c>
      <c r="N188" s="226" t="s">
        <v>39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138</v>
      </c>
      <c r="AT188" s="229" t="s">
        <v>133</v>
      </c>
      <c r="AU188" s="229" t="s">
        <v>84</v>
      </c>
      <c r="AY188" s="17" t="s">
        <v>131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82</v>
      </c>
      <c r="BK188" s="230">
        <f>ROUND(I188*H188,2)</f>
        <v>0</v>
      </c>
      <c r="BL188" s="17" t="s">
        <v>138</v>
      </c>
      <c r="BM188" s="229" t="s">
        <v>219</v>
      </c>
    </row>
    <row r="189" s="2" customFormat="1" ht="14.4" customHeight="1">
      <c r="A189" s="38"/>
      <c r="B189" s="39"/>
      <c r="C189" s="218" t="s">
        <v>220</v>
      </c>
      <c r="D189" s="218" t="s">
        <v>133</v>
      </c>
      <c r="E189" s="219" t="s">
        <v>221</v>
      </c>
      <c r="F189" s="220" t="s">
        <v>222</v>
      </c>
      <c r="G189" s="221" t="s">
        <v>171</v>
      </c>
      <c r="H189" s="222">
        <v>10.189</v>
      </c>
      <c r="I189" s="223"/>
      <c r="J189" s="224">
        <f>ROUND(I189*H189,2)</f>
        <v>0</v>
      </c>
      <c r="K189" s="220" t="s">
        <v>137</v>
      </c>
      <c r="L189" s="44"/>
      <c r="M189" s="225" t="s">
        <v>1</v>
      </c>
      <c r="N189" s="226" t="s">
        <v>39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138</v>
      </c>
      <c r="AT189" s="229" t="s">
        <v>133</v>
      </c>
      <c r="AU189" s="229" t="s">
        <v>84</v>
      </c>
      <c r="AY189" s="17" t="s">
        <v>131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82</v>
      </c>
      <c r="BK189" s="230">
        <f>ROUND(I189*H189,2)</f>
        <v>0</v>
      </c>
      <c r="BL189" s="17" t="s">
        <v>138</v>
      </c>
      <c r="BM189" s="229" t="s">
        <v>223</v>
      </c>
    </row>
    <row r="190" s="2" customFormat="1" ht="14.4" customHeight="1">
      <c r="A190" s="38"/>
      <c r="B190" s="39"/>
      <c r="C190" s="218" t="s">
        <v>224</v>
      </c>
      <c r="D190" s="218" t="s">
        <v>133</v>
      </c>
      <c r="E190" s="219" t="s">
        <v>225</v>
      </c>
      <c r="F190" s="220" t="s">
        <v>226</v>
      </c>
      <c r="G190" s="221" t="s">
        <v>171</v>
      </c>
      <c r="H190" s="222">
        <v>15.779999999999999</v>
      </c>
      <c r="I190" s="223"/>
      <c r="J190" s="224">
        <f>ROUND(I190*H190,2)</f>
        <v>0</v>
      </c>
      <c r="K190" s="220" t="s">
        <v>137</v>
      </c>
      <c r="L190" s="44"/>
      <c r="M190" s="225" t="s">
        <v>1</v>
      </c>
      <c r="N190" s="226" t="s">
        <v>39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138</v>
      </c>
      <c r="AT190" s="229" t="s">
        <v>133</v>
      </c>
      <c r="AU190" s="229" t="s">
        <v>84</v>
      </c>
      <c r="AY190" s="17" t="s">
        <v>131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82</v>
      </c>
      <c r="BK190" s="230">
        <f>ROUND(I190*H190,2)</f>
        <v>0</v>
      </c>
      <c r="BL190" s="17" t="s">
        <v>138</v>
      </c>
      <c r="BM190" s="229" t="s">
        <v>227</v>
      </c>
    </row>
    <row r="191" s="15" customFormat="1">
      <c r="A191" s="15"/>
      <c r="B191" s="254"/>
      <c r="C191" s="255"/>
      <c r="D191" s="233" t="s">
        <v>149</v>
      </c>
      <c r="E191" s="256" t="s">
        <v>1</v>
      </c>
      <c r="F191" s="257" t="s">
        <v>228</v>
      </c>
      <c r="G191" s="255"/>
      <c r="H191" s="256" t="s">
        <v>1</v>
      </c>
      <c r="I191" s="258"/>
      <c r="J191" s="255"/>
      <c r="K191" s="255"/>
      <c r="L191" s="259"/>
      <c r="M191" s="260"/>
      <c r="N191" s="261"/>
      <c r="O191" s="261"/>
      <c r="P191" s="261"/>
      <c r="Q191" s="261"/>
      <c r="R191" s="261"/>
      <c r="S191" s="261"/>
      <c r="T191" s="26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3" t="s">
        <v>149</v>
      </c>
      <c r="AU191" s="263" t="s">
        <v>84</v>
      </c>
      <c r="AV191" s="15" t="s">
        <v>82</v>
      </c>
      <c r="AW191" s="15" t="s">
        <v>31</v>
      </c>
      <c r="AX191" s="15" t="s">
        <v>74</v>
      </c>
      <c r="AY191" s="263" t="s">
        <v>131</v>
      </c>
    </row>
    <row r="192" s="13" customFormat="1">
      <c r="A192" s="13"/>
      <c r="B192" s="231"/>
      <c r="C192" s="232"/>
      <c r="D192" s="233" t="s">
        <v>149</v>
      </c>
      <c r="E192" s="234" t="s">
        <v>1</v>
      </c>
      <c r="F192" s="235" t="s">
        <v>229</v>
      </c>
      <c r="G192" s="232"/>
      <c r="H192" s="236">
        <v>10.189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149</v>
      </c>
      <c r="AU192" s="242" t="s">
        <v>84</v>
      </c>
      <c r="AV192" s="13" t="s">
        <v>84</v>
      </c>
      <c r="AW192" s="13" t="s">
        <v>31</v>
      </c>
      <c r="AX192" s="13" t="s">
        <v>74</v>
      </c>
      <c r="AY192" s="242" t="s">
        <v>131</v>
      </c>
    </row>
    <row r="193" s="15" customFormat="1">
      <c r="A193" s="15"/>
      <c r="B193" s="254"/>
      <c r="C193" s="255"/>
      <c r="D193" s="233" t="s">
        <v>149</v>
      </c>
      <c r="E193" s="256" t="s">
        <v>1</v>
      </c>
      <c r="F193" s="257" t="s">
        <v>230</v>
      </c>
      <c r="G193" s="255"/>
      <c r="H193" s="256" t="s">
        <v>1</v>
      </c>
      <c r="I193" s="258"/>
      <c r="J193" s="255"/>
      <c r="K193" s="255"/>
      <c r="L193" s="259"/>
      <c r="M193" s="260"/>
      <c r="N193" s="261"/>
      <c r="O193" s="261"/>
      <c r="P193" s="261"/>
      <c r="Q193" s="261"/>
      <c r="R193" s="261"/>
      <c r="S193" s="261"/>
      <c r="T193" s="262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3" t="s">
        <v>149</v>
      </c>
      <c r="AU193" s="263" t="s">
        <v>84</v>
      </c>
      <c r="AV193" s="15" t="s">
        <v>82</v>
      </c>
      <c r="AW193" s="15" t="s">
        <v>31</v>
      </c>
      <c r="AX193" s="15" t="s">
        <v>74</v>
      </c>
      <c r="AY193" s="263" t="s">
        <v>131</v>
      </c>
    </row>
    <row r="194" s="13" customFormat="1">
      <c r="A194" s="13"/>
      <c r="B194" s="231"/>
      <c r="C194" s="232"/>
      <c r="D194" s="233" t="s">
        <v>149</v>
      </c>
      <c r="E194" s="234" t="s">
        <v>1</v>
      </c>
      <c r="F194" s="235" t="s">
        <v>229</v>
      </c>
      <c r="G194" s="232"/>
      <c r="H194" s="236">
        <v>10.189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149</v>
      </c>
      <c r="AU194" s="242" t="s">
        <v>84</v>
      </c>
      <c r="AV194" s="13" t="s">
        <v>84</v>
      </c>
      <c r="AW194" s="13" t="s">
        <v>31</v>
      </c>
      <c r="AX194" s="13" t="s">
        <v>74</v>
      </c>
      <c r="AY194" s="242" t="s">
        <v>131</v>
      </c>
    </row>
    <row r="195" s="13" customFormat="1">
      <c r="A195" s="13"/>
      <c r="B195" s="231"/>
      <c r="C195" s="232"/>
      <c r="D195" s="233" t="s">
        <v>149</v>
      </c>
      <c r="E195" s="234" t="s">
        <v>1</v>
      </c>
      <c r="F195" s="235" t="s">
        <v>231</v>
      </c>
      <c r="G195" s="232"/>
      <c r="H195" s="236">
        <v>-4.5979999999999999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149</v>
      </c>
      <c r="AU195" s="242" t="s">
        <v>84</v>
      </c>
      <c r="AV195" s="13" t="s">
        <v>84</v>
      </c>
      <c r="AW195" s="13" t="s">
        <v>31</v>
      </c>
      <c r="AX195" s="13" t="s">
        <v>74</v>
      </c>
      <c r="AY195" s="242" t="s">
        <v>131</v>
      </c>
    </row>
    <row r="196" s="14" customFormat="1">
      <c r="A196" s="14"/>
      <c r="B196" s="243"/>
      <c r="C196" s="244"/>
      <c r="D196" s="233" t="s">
        <v>149</v>
      </c>
      <c r="E196" s="245" t="s">
        <v>1</v>
      </c>
      <c r="F196" s="246" t="s">
        <v>153</v>
      </c>
      <c r="G196" s="244"/>
      <c r="H196" s="247">
        <v>15.780000000000001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149</v>
      </c>
      <c r="AU196" s="253" t="s">
        <v>84</v>
      </c>
      <c r="AV196" s="14" t="s">
        <v>138</v>
      </c>
      <c r="AW196" s="14" t="s">
        <v>31</v>
      </c>
      <c r="AX196" s="14" t="s">
        <v>82</v>
      </c>
      <c r="AY196" s="253" t="s">
        <v>131</v>
      </c>
    </row>
    <row r="197" s="2" customFormat="1" ht="24.15" customHeight="1">
      <c r="A197" s="38"/>
      <c r="B197" s="39"/>
      <c r="C197" s="218" t="s">
        <v>232</v>
      </c>
      <c r="D197" s="218" t="s">
        <v>133</v>
      </c>
      <c r="E197" s="219" t="s">
        <v>233</v>
      </c>
      <c r="F197" s="220" t="s">
        <v>234</v>
      </c>
      <c r="G197" s="221" t="s">
        <v>171</v>
      </c>
      <c r="H197" s="222">
        <v>63.119999999999997</v>
      </c>
      <c r="I197" s="223"/>
      <c r="J197" s="224">
        <f>ROUND(I197*H197,2)</f>
        <v>0</v>
      </c>
      <c r="K197" s="220" t="s">
        <v>137</v>
      </c>
      <c r="L197" s="44"/>
      <c r="M197" s="225" t="s">
        <v>1</v>
      </c>
      <c r="N197" s="226" t="s">
        <v>39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138</v>
      </c>
      <c r="AT197" s="229" t="s">
        <v>133</v>
      </c>
      <c r="AU197" s="229" t="s">
        <v>84</v>
      </c>
      <c r="AY197" s="17" t="s">
        <v>131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82</v>
      </c>
      <c r="BK197" s="230">
        <f>ROUND(I197*H197,2)</f>
        <v>0</v>
      </c>
      <c r="BL197" s="17" t="s">
        <v>138</v>
      </c>
      <c r="BM197" s="229" t="s">
        <v>235</v>
      </c>
    </row>
    <row r="198" s="13" customFormat="1">
      <c r="A198" s="13"/>
      <c r="B198" s="231"/>
      <c r="C198" s="232"/>
      <c r="D198" s="233" t="s">
        <v>149</v>
      </c>
      <c r="E198" s="234" t="s">
        <v>1</v>
      </c>
      <c r="F198" s="235" t="s">
        <v>236</v>
      </c>
      <c r="G198" s="232"/>
      <c r="H198" s="236">
        <v>63.119999999999997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149</v>
      </c>
      <c r="AU198" s="242" t="s">
        <v>84</v>
      </c>
      <c r="AV198" s="13" t="s">
        <v>84</v>
      </c>
      <c r="AW198" s="13" t="s">
        <v>31</v>
      </c>
      <c r="AX198" s="13" t="s">
        <v>82</v>
      </c>
      <c r="AY198" s="242" t="s">
        <v>131</v>
      </c>
    </row>
    <row r="199" s="2" customFormat="1" ht="14.4" customHeight="1">
      <c r="A199" s="38"/>
      <c r="B199" s="39"/>
      <c r="C199" s="218" t="s">
        <v>237</v>
      </c>
      <c r="D199" s="218" t="s">
        <v>133</v>
      </c>
      <c r="E199" s="219" t="s">
        <v>238</v>
      </c>
      <c r="F199" s="220" t="s">
        <v>239</v>
      </c>
      <c r="G199" s="221" t="s">
        <v>171</v>
      </c>
      <c r="H199" s="222">
        <v>237.87200000000001</v>
      </c>
      <c r="I199" s="223"/>
      <c r="J199" s="224">
        <f>ROUND(I199*H199,2)</f>
        <v>0</v>
      </c>
      <c r="K199" s="220" t="s">
        <v>137</v>
      </c>
      <c r="L199" s="44"/>
      <c r="M199" s="225" t="s">
        <v>1</v>
      </c>
      <c r="N199" s="226" t="s">
        <v>39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138</v>
      </c>
      <c r="AT199" s="229" t="s">
        <v>133</v>
      </c>
      <c r="AU199" s="229" t="s">
        <v>84</v>
      </c>
      <c r="AY199" s="17" t="s">
        <v>131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82</v>
      </c>
      <c r="BK199" s="230">
        <f>ROUND(I199*H199,2)</f>
        <v>0</v>
      </c>
      <c r="BL199" s="17" t="s">
        <v>138</v>
      </c>
      <c r="BM199" s="229" t="s">
        <v>240</v>
      </c>
    </row>
    <row r="200" s="15" customFormat="1">
      <c r="A200" s="15"/>
      <c r="B200" s="254"/>
      <c r="C200" s="255"/>
      <c r="D200" s="233" t="s">
        <v>149</v>
      </c>
      <c r="E200" s="256" t="s">
        <v>1</v>
      </c>
      <c r="F200" s="257" t="s">
        <v>241</v>
      </c>
      <c r="G200" s="255"/>
      <c r="H200" s="256" t="s">
        <v>1</v>
      </c>
      <c r="I200" s="258"/>
      <c r="J200" s="255"/>
      <c r="K200" s="255"/>
      <c r="L200" s="259"/>
      <c r="M200" s="260"/>
      <c r="N200" s="261"/>
      <c r="O200" s="261"/>
      <c r="P200" s="261"/>
      <c r="Q200" s="261"/>
      <c r="R200" s="261"/>
      <c r="S200" s="261"/>
      <c r="T200" s="26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3" t="s">
        <v>149</v>
      </c>
      <c r="AU200" s="263" t="s">
        <v>84</v>
      </c>
      <c r="AV200" s="15" t="s">
        <v>82</v>
      </c>
      <c r="AW200" s="15" t="s">
        <v>31</v>
      </c>
      <c r="AX200" s="15" t="s">
        <v>74</v>
      </c>
      <c r="AY200" s="263" t="s">
        <v>131</v>
      </c>
    </row>
    <row r="201" s="15" customFormat="1">
      <c r="A201" s="15"/>
      <c r="B201" s="254"/>
      <c r="C201" s="255"/>
      <c r="D201" s="233" t="s">
        <v>149</v>
      </c>
      <c r="E201" s="256" t="s">
        <v>1</v>
      </c>
      <c r="F201" s="257" t="s">
        <v>242</v>
      </c>
      <c r="G201" s="255"/>
      <c r="H201" s="256" t="s">
        <v>1</v>
      </c>
      <c r="I201" s="258"/>
      <c r="J201" s="255"/>
      <c r="K201" s="255"/>
      <c r="L201" s="259"/>
      <c r="M201" s="260"/>
      <c r="N201" s="261"/>
      <c r="O201" s="261"/>
      <c r="P201" s="261"/>
      <c r="Q201" s="261"/>
      <c r="R201" s="261"/>
      <c r="S201" s="261"/>
      <c r="T201" s="26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3" t="s">
        <v>149</v>
      </c>
      <c r="AU201" s="263" t="s">
        <v>84</v>
      </c>
      <c r="AV201" s="15" t="s">
        <v>82</v>
      </c>
      <c r="AW201" s="15" t="s">
        <v>31</v>
      </c>
      <c r="AX201" s="15" t="s">
        <v>74</v>
      </c>
      <c r="AY201" s="263" t="s">
        <v>131</v>
      </c>
    </row>
    <row r="202" s="13" customFormat="1">
      <c r="A202" s="13"/>
      <c r="B202" s="231"/>
      <c r="C202" s="232"/>
      <c r="D202" s="233" t="s">
        <v>149</v>
      </c>
      <c r="E202" s="234" t="s">
        <v>1</v>
      </c>
      <c r="F202" s="235" t="s">
        <v>243</v>
      </c>
      <c r="G202" s="232"/>
      <c r="H202" s="236">
        <v>233.274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149</v>
      </c>
      <c r="AU202" s="242" t="s">
        <v>84</v>
      </c>
      <c r="AV202" s="13" t="s">
        <v>84</v>
      </c>
      <c r="AW202" s="13" t="s">
        <v>31</v>
      </c>
      <c r="AX202" s="13" t="s">
        <v>74</v>
      </c>
      <c r="AY202" s="242" t="s">
        <v>131</v>
      </c>
    </row>
    <row r="203" s="15" customFormat="1">
      <c r="A203" s="15"/>
      <c r="B203" s="254"/>
      <c r="C203" s="255"/>
      <c r="D203" s="233" t="s">
        <v>149</v>
      </c>
      <c r="E203" s="256" t="s">
        <v>1</v>
      </c>
      <c r="F203" s="257" t="s">
        <v>189</v>
      </c>
      <c r="G203" s="255"/>
      <c r="H203" s="256" t="s">
        <v>1</v>
      </c>
      <c r="I203" s="258"/>
      <c r="J203" s="255"/>
      <c r="K203" s="255"/>
      <c r="L203" s="259"/>
      <c r="M203" s="260"/>
      <c r="N203" s="261"/>
      <c r="O203" s="261"/>
      <c r="P203" s="261"/>
      <c r="Q203" s="261"/>
      <c r="R203" s="261"/>
      <c r="S203" s="261"/>
      <c r="T203" s="26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3" t="s">
        <v>149</v>
      </c>
      <c r="AU203" s="263" t="s">
        <v>84</v>
      </c>
      <c r="AV203" s="15" t="s">
        <v>82</v>
      </c>
      <c r="AW203" s="15" t="s">
        <v>31</v>
      </c>
      <c r="AX203" s="15" t="s">
        <v>74</v>
      </c>
      <c r="AY203" s="263" t="s">
        <v>131</v>
      </c>
    </row>
    <row r="204" s="13" customFormat="1">
      <c r="A204" s="13"/>
      <c r="B204" s="231"/>
      <c r="C204" s="232"/>
      <c r="D204" s="233" t="s">
        <v>149</v>
      </c>
      <c r="E204" s="234" t="s">
        <v>1</v>
      </c>
      <c r="F204" s="235" t="s">
        <v>244</v>
      </c>
      <c r="G204" s="232"/>
      <c r="H204" s="236">
        <v>4.5979999999999999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149</v>
      </c>
      <c r="AU204" s="242" t="s">
        <v>84</v>
      </c>
      <c r="AV204" s="13" t="s">
        <v>84</v>
      </c>
      <c r="AW204" s="13" t="s">
        <v>31</v>
      </c>
      <c r="AX204" s="13" t="s">
        <v>74</v>
      </c>
      <c r="AY204" s="242" t="s">
        <v>131</v>
      </c>
    </row>
    <row r="205" s="14" customFormat="1">
      <c r="A205" s="14"/>
      <c r="B205" s="243"/>
      <c r="C205" s="244"/>
      <c r="D205" s="233" t="s">
        <v>149</v>
      </c>
      <c r="E205" s="245" t="s">
        <v>1</v>
      </c>
      <c r="F205" s="246" t="s">
        <v>153</v>
      </c>
      <c r="G205" s="244"/>
      <c r="H205" s="247">
        <v>237.87200000000001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149</v>
      </c>
      <c r="AU205" s="253" t="s">
        <v>84</v>
      </c>
      <c r="AV205" s="14" t="s">
        <v>138</v>
      </c>
      <c r="AW205" s="14" t="s">
        <v>31</v>
      </c>
      <c r="AX205" s="14" t="s">
        <v>82</v>
      </c>
      <c r="AY205" s="253" t="s">
        <v>131</v>
      </c>
    </row>
    <row r="206" s="2" customFormat="1" ht="14.4" customHeight="1">
      <c r="A206" s="38"/>
      <c r="B206" s="39"/>
      <c r="C206" s="218" t="s">
        <v>245</v>
      </c>
      <c r="D206" s="218" t="s">
        <v>133</v>
      </c>
      <c r="E206" s="219" t="s">
        <v>246</v>
      </c>
      <c r="F206" s="220" t="s">
        <v>247</v>
      </c>
      <c r="G206" s="221" t="s">
        <v>171</v>
      </c>
      <c r="H206" s="222">
        <v>237.87200000000001</v>
      </c>
      <c r="I206" s="223"/>
      <c r="J206" s="224">
        <f>ROUND(I206*H206,2)</f>
        <v>0</v>
      </c>
      <c r="K206" s="220" t="s">
        <v>137</v>
      </c>
      <c r="L206" s="44"/>
      <c r="M206" s="225" t="s">
        <v>1</v>
      </c>
      <c r="N206" s="226" t="s">
        <v>39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138</v>
      </c>
      <c r="AT206" s="229" t="s">
        <v>133</v>
      </c>
      <c r="AU206" s="229" t="s">
        <v>84</v>
      </c>
      <c r="AY206" s="17" t="s">
        <v>131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82</v>
      </c>
      <c r="BK206" s="230">
        <f>ROUND(I206*H206,2)</f>
        <v>0</v>
      </c>
      <c r="BL206" s="17" t="s">
        <v>138</v>
      </c>
      <c r="BM206" s="229" t="s">
        <v>248</v>
      </c>
    </row>
    <row r="207" s="2" customFormat="1" ht="14.4" customHeight="1">
      <c r="A207" s="38"/>
      <c r="B207" s="39"/>
      <c r="C207" s="218" t="s">
        <v>7</v>
      </c>
      <c r="D207" s="218" t="s">
        <v>133</v>
      </c>
      <c r="E207" s="219" t="s">
        <v>249</v>
      </c>
      <c r="F207" s="220" t="s">
        <v>250</v>
      </c>
      <c r="G207" s="221" t="s">
        <v>251</v>
      </c>
      <c r="H207" s="222">
        <v>428.17000000000002</v>
      </c>
      <c r="I207" s="223"/>
      <c r="J207" s="224">
        <f>ROUND(I207*H207,2)</f>
        <v>0</v>
      </c>
      <c r="K207" s="220" t="s">
        <v>137</v>
      </c>
      <c r="L207" s="44"/>
      <c r="M207" s="225" t="s">
        <v>1</v>
      </c>
      <c r="N207" s="226" t="s">
        <v>39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138</v>
      </c>
      <c r="AT207" s="229" t="s">
        <v>133</v>
      </c>
      <c r="AU207" s="229" t="s">
        <v>84</v>
      </c>
      <c r="AY207" s="17" t="s">
        <v>131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82</v>
      </c>
      <c r="BK207" s="230">
        <f>ROUND(I207*H207,2)</f>
        <v>0</v>
      </c>
      <c r="BL207" s="17" t="s">
        <v>138</v>
      </c>
      <c r="BM207" s="229" t="s">
        <v>252</v>
      </c>
    </row>
    <row r="208" s="13" customFormat="1">
      <c r="A208" s="13"/>
      <c r="B208" s="231"/>
      <c r="C208" s="232"/>
      <c r="D208" s="233" t="s">
        <v>149</v>
      </c>
      <c r="E208" s="232"/>
      <c r="F208" s="235" t="s">
        <v>253</v>
      </c>
      <c r="G208" s="232"/>
      <c r="H208" s="236">
        <v>428.17000000000002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149</v>
      </c>
      <c r="AU208" s="242" t="s">
        <v>84</v>
      </c>
      <c r="AV208" s="13" t="s">
        <v>84</v>
      </c>
      <c r="AW208" s="13" t="s">
        <v>4</v>
      </c>
      <c r="AX208" s="13" t="s">
        <v>82</v>
      </c>
      <c r="AY208" s="242" t="s">
        <v>131</v>
      </c>
    </row>
    <row r="209" s="2" customFormat="1" ht="14.4" customHeight="1">
      <c r="A209" s="38"/>
      <c r="B209" s="39"/>
      <c r="C209" s="218" t="s">
        <v>254</v>
      </c>
      <c r="D209" s="218" t="s">
        <v>133</v>
      </c>
      <c r="E209" s="219" t="s">
        <v>255</v>
      </c>
      <c r="F209" s="220" t="s">
        <v>256</v>
      </c>
      <c r="G209" s="221" t="s">
        <v>171</v>
      </c>
      <c r="H209" s="222">
        <v>430.233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39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138</v>
      </c>
      <c r="AT209" s="229" t="s">
        <v>133</v>
      </c>
      <c r="AU209" s="229" t="s">
        <v>84</v>
      </c>
      <c r="AY209" s="17" t="s">
        <v>131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82</v>
      </c>
      <c r="BK209" s="230">
        <f>ROUND(I209*H209,2)</f>
        <v>0</v>
      </c>
      <c r="BL209" s="17" t="s">
        <v>138</v>
      </c>
      <c r="BM209" s="229" t="s">
        <v>257</v>
      </c>
    </row>
    <row r="210" s="2" customFormat="1" ht="14.4" customHeight="1">
      <c r="A210" s="38"/>
      <c r="B210" s="39"/>
      <c r="C210" s="218" t="s">
        <v>258</v>
      </c>
      <c r="D210" s="218" t="s">
        <v>133</v>
      </c>
      <c r="E210" s="219" t="s">
        <v>246</v>
      </c>
      <c r="F210" s="220" t="s">
        <v>247</v>
      </c>
      <c r="G210" s="221" t="s">
        <v>171</v>
      </c>
      <c r="H210" s="222">
        <v>430.233</v>
      </c>
      <c r="I210" s="223"/>
      <c r="J210" s="224">
        <f>ROUND(I210*H210,2)</f>
        <v>0</v>
      </c>
      <c r="K210" s="220" t="s">
        <v>137</v>
      </c>
      <c r="L210" s="44"/>
      <c r="M210" s="225" t="s">
        <v>1</v>
      </c>
      <c r="N210" s="226" t="s">
        <v>39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138</v>
      </c>
      <c r="AT210" s="229" t="s">
        <v>133</v>
      </c>
      <c r="AU210" s="229" t="s">
        <v>84</v>
      </c>
      <c r="AY210" s="17" t="s">
        <v>131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82</v>
      </c>
      <c r="BK210" s="230">
        <f>ROUND(I210*H210,2)</f>
        <v>0</v>
      </c>
      <c r="BL210" s="17" t="s">
        <v>138</v>
      </c>
      <c r="BM210" s="229" t="s">
        <v>259</v>
      </c>
    </row>
    <row r="211" s="2" customFormat="1" ht="14.4" customHeight="1">
      <c r="A211" s="38"/>
      <c r="B211" s="39"/>
      <c r="C211" s="218" t="s">
        <v>260</v>
      </c>
      <c r="D211" s="218" t="s">
        <v>133</v>
      </c>
      <c r="E211" s="219" t="s">
        <v>261</v>
      </c>
      <c r="F211" s="220" t="s">
        <v>262</v>
      </c>
      <c r="G211" s="221" t="s">
        <v>251</v>
      </c>
      <c r="H211" s="222">
        <v>774.41899999999998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39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138</v>
      </c>
      <c r="AT211" s="229" t="s">
        <v>133</v>
      </c>
      <c r="AU211" s="229" t="s">
        <v>84</v>
      </c>
      <c r="AY211" s="17" t="s">
        <v>131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82</v>
      </c>
      <c r="BK211" s="230">
        <f>ROUND(I211*H211,2)</f>
        <v>0</v>
      </c>
      <c r="BL211" s="17" t="s">
        <v>138</v>
      </c>
      <c r="BM211" s="229" t="s">
        <v>263</v>
      </c>
    </row>
    <row r="212" s="13" customFormat="1">
      <c r="A212" s="13"/>
      <c r="B212" s="231"/>
      <c r="C212" s="232"/>
      <c r="D212" s="233" t="s">
        <v>149</v>
      </c>
      <c r="E212" s="232"/>
      <c r="F212" s="235" t="s">
        <v>264</v>
      </c>
      <c r="G212" s="232"/>
      <c r="H212" s="236">
        <v>774.41899999999998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149</v>
      </c>
      <c r="AU212" s="242" t="s">
        <v>84</v>
      </c>
      <c r="AV212" s="13" t="s">
        <v>84</v>
      </c>
      <c r="AW212" s="13" t="s">
        <v>4</v>
      </c>
      <c r="AX212" s="13" t="s">
        <v>82</v>
      </c>
      <c r="AY212" s="242" t="s">
        <v>131</v>
      </c>
    </row>
    <row r="213" s="2" customFormat="1" ht="14.4" customHeight="1">
      <c r="A213" s="38"/>
      <c r="B213" s="39"/>
      <c r="C213" s="218" t="s">
        <v>265</v>
      </c>
      <c r="D213" s="218" t="s">
        <v>133</v>
      </c>
      <c r="E213" s="219" t="s">
        <v>266</v>
      </c>
      <c r="F213" s="220" t="s">
        <v>267</v>
      </c>
      <c r="G213" s="221" t="s">
        <v>171</v>
      </c>
      <c r="H213" s="222">
        <v>430.233</v>
      </c>
      <c r="I213" s="223"/>
      <c r="J213" s="224">
        <f>ROUND(I213*H213,2)</f>
        <v>0</v>
      </c>
      <c r="K213" s="220" t="s">
        <v>137</v>
      </c>
      <c r="L213" s="44"/>
      <c r="M213" s="225" t="s">
        <v>1</v>
      </c>
      <c r="N213" s="226" t="s">
        <v>39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138</v>
      </c>
      <c r="AT213" s="229" t="s">
        <v>133</v>
      </c>
      <c r="AU213" s="229" t="s">
        <v>84</v>
      </c>
      <c r="AY213" s="17" t="s">
        <v>131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82</v>
      </c>
      <c r="BK213" s="230">
        <f>ROUND(I213*H213,2)</f>
        <v>0</v>
      </c>
      <c r="BL213" s="17" t="s">
        <v>138</v>
      </c>
      <c r="BM213" s="229" t="s">
        <v>268</v>
      </c>
    </row>
    <row r="214" s="2" customFormat="1" ht="14.4" customHeight="1">
      <c r="A214" s="38"/>
      <c r="B214" s="39"/>
      <c r="C214" s="218" t="s">
        <v>269</v>
      </c>
      <c r="D214" s="218" t="s">
        <v>133</v>
      </c>
      <c r="E214" s="219" t="s">
        <v>270</v>
      </c>
      <c r="F214" s="220" t="s">
        <v>271</v>
      </c>
      <c r="G214" s="221" t="s">
        <v>171</v>
      </c>
      <c r="H214" s="222">
        <v>430.233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39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138</v>
      </c>
      <c r="AT214" s="229" t="s">
        <v>133</v>
      </c>
      <c r="AU214" s="229" t="s">
        <v>84</v>
      </c>
      <c r="AY214" s="17" t="s">
        <v>131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82</v>
      </c>
      <c r="BK214" s="230">
        <f>ROUND(I214*H214,2)</f>
        <v>0</v>
      </c>
      <c r="BL214" s="17" t="s">
        <v>138</v>
      </c>
      <c r="BM214" s="229" t="s">
        <v>272</v>
      </c>
    </row>
    <row r="215" s="2" customFormat="1" ht="14.4" customHeight="1">
      <c r="A215" s="38"/>
      <c r="B215" s="39"/>
      <c r="C215" s="218" t="s">
        <v>273</v>
      </c>
      <c r="D215" s="218" t="s">
        <v>133</v>
      </c>
      <c r="E215" s="219" t="s">
        <v>274</v>
      </c>
      <c r="F215" s="220" t="s">
        <v>275</v>
      </c>
      <c r="G215" s="221" t="s">
        <v>171</v>
      </c>
      <c r="H215" s="222">
        <v>430.233</v>
      </c>
      <c r="I215" s="223"/>
      <c r="J215" s="224">
        <f>ROUND(I215*H215,2)</f>
        <v>0</v>
      </c>
      <c r="K215" s="220" t="s">
        <v>137</v>
      </c>
      <c r="L215" s="44"/>
      <c r="M215" s="225" t="s">
        <v>1</v>
      </c>
      <c r="N215" s="226" t="s">
        <v>39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138</v>
      </c>
      <c r="AT215" s="229" t="s">
        <v>133</v>
      </c>
      <c r="AU215" s="229" t="s">
        <v>84</v>
      </c>
      <c r="AY215" s="17" t="s">
        <v>131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82</v>
      </c>
      <c r="BK215" s="230">
        <f>ROUND(I215*H215,2)</f>
        <v>0</v>
      </c>
      <c r="BL215" s="17" t="s">
        <v>138</v>
      </c>
      <c r="BM215" s="229" t="s">
        <v>276</v>
      </c>
    </row>
    <row r="216" s="15" customFormat="1">
      <c r="A216" s="15"/>
      <c r="B216" s="254"/>
      <c r="C216" s="255"/>
      <c r="D216" s="233" t="s">
        <v>149</v>
      </c>
      <c r="E216" s="256" t="s">
        <v>1</v>
      </c>
      <c r="F216" s="257" t="s">
        <v>277</v>
      </c>
      <c r="G216" s="255"/>
      <c r="H216" s="256" t="s">
        <v>1</v>
      </c>
      <c r="I216" s="258"/>
      <c r="J216" s="255"/>
      <c r="K216" s="255"/>
      <c r="L216" s="259"/>
      <c r="M216" s="260"/>
      <c r="N216" s="261"/>
      <c r="O216" s="261"/>
      <c r="P216" s="261"/>
      <c r="Q216" s="261"/>
      <c r="R216" s="261"/>
      <c r="S216" s="261"/>
      <c r="T216" s="26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3" t="s">
        <v>149</v>
      </c>
      <c r="AU216" s="263" t="s">
        <v>84</v>
      </c>
      <c r="AV216" s="15" t="s">
        <v>82</v>
      </c>
      <c r="AW216" s="15" t="s">
        <v>31</v>
      </c>
      <c r="AX216" s="15" t="s">
        <v>74</v>
      </c>
      <c r="AY216" s="263" t="s">
        <v>131</v>
      </c>
    </row>
    <row r="217" s="13" customFormat="1">
      <c r="A217" s="13"/>
      <c r="B217" s="231"/>
      <c r="C217" s="232"/>
      <c r="D217" s="233" t="s">
        <v>149</v>
      </c>
      <c r="E217" s="234" t="s">
        <v>1</v>
      </c>
      <c r="F217" s="235" t="s">
        <v>278</v>
      </c>
      <c r="G217" s="232"/>
      <c r="H217" s="236">
        <v>668.10500000000002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149</v>
      </c>
      <c r="AU217" s="242" t="s">
        <v>84</v>
      </c>
      <c r="AV217" s="13" t="s">
        <v>84</v>
      </c>
      <c r="AW217" s="13" t="s">
        <v>31</v>
      </c>
      <c r="AX217" s="13" t="s">
        <v>74</v>
      </c>
      <c r="AY217" s="242" t="s">
        <v>131</v>
      </c>
    </row>
    <row r="218" s="15" customFormat="1">
      <c r="A218" s="15"/>
      <c r="B218" s="254"/>
      <c r="C218" s="255"/>
      <c r="D218" s="233" t="s">
        <v>149</v>
      </c>
      <c r="E218" s="256" t="s">
        <v>1</v>
      </c>
      <c r="F218" s="257" t="s">
        <v>241</v>
      </c>
      <c r="G218" s="255"/>
      <c r="H218" s="256" t="s">
        <v>1</v>
      </c>
      <c r="I218" s="258"/>
      <c r="J218" s="255"/>
      <c r="K218" s="255"/>
      <c r="L218" s="259"/>
      <c r="M218" s="260"/>
      <c r="N218" s="261"/>
      <c r="O218" s="261"/>
      <c r="P218" s="261"/>
      <c r="Q218" s="261"/>
      <c r="R218" s="261"/>
      <c r="S218" s="261"/>
      <c r="T218" s="26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3" t="s">
        <v>149</v>
      </c>
      <c r="AU218" s="263" t="s">
        <v>84</v>
      </c>
      <c r="AV218" s="15" t="s">
        <v>82</v>
      </c>
      <c r="AW218" s="15" t="s">
        <v>31</v>
      </c>
      <c r="AX218" s="15" t="s">
        <v>74</v>
      </c>
      <c r="AY218" s="263" t="s">
        <v>131</v>
      </c>
    </row>
    <row r="219" s="15" customFormat="1">
      <c r="A219" s="15"/>
      <c r="B219" s="254"/>
      <c r="C219" s="255"/>
      <c r="D219" s="233" t="s">
        <v>149</v>
      </c>
      <c r="E219" s="256" t="s">
        <v>1</v>
      </c>
      <c r="F219" s="257" t="s">
        <v>242</v>
      </c>
      <c r="G219" s="255"/>
      <c r="H219" s="256" t="s">
        <v>1</v>
      </c>
      <c r="I219" s="258"/>
      <c r="J219" s="255"/>
      <c r="K219" s="255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149</v>
      </c>
      <c r="AU219" s="263" t="s">
        <v>84</v>
      </c>
      <c r="AV219" s="15" t="s">
        <v>82</v>
      </c>
      <c r="AW219" s="15" t="s">
        <v>31</v>
      </c>
      <c r="AX219" s="15" t="s">
        <v>74</v>
      </c>
      <c r="AY219" s="263" t="s">
        <v>131</v>
      </c>
    </row>
    <row r="220" s="13" customFormat="1">
      <c r="A220" s="13"/>
      <c r="B220" s="231"/>
      <c r="C220" s="232"/>
      <c r="D220" s="233" t="s">
        <v>149</v>
      </c>
      <c r="E220" s="234" t="s">
        <v>1</v>
      </c>
      <c r="F220" s="235" t="s">
        <v>279</v>
      </c>
      <c r="G220" s="232"/>
      <c r="H220" s="236">
        <v>-233.274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149</v>
      </c>
      <c r="AU220" s="242" t="s">
        <v>84</v>
      </c>
      <c r="AV220" s="13" t="s">
        <v>84</v>
      </c>
      <c r="AW220" s="13" t="s">
        <v>31</v>
      </c>
      <c r="AX220" s="13" t="s">
        <v>74</v>
      </c>
      <c r="AY220" s="242" t="s">
        <v>131</v>
      </c>
    </row>
    <row r="221" s="15" customFormat="1">
      <c r="A221" s="15"/>
      <c r="B221" s="254"/>
      <c r="C221" s="255"/>
      <c r="D221" s="233" t="s">
        <v>149</v>
      </c>
      <c r="E221" s="256" t="s">
        <v>1</v>
      </c>
      <c r="F221" s="257" t="s">
        <v>189</v>
      </c>
      <c r="G221" s="255"/>
      <c r="H221" s="256" t="s">
        <v>1</v>
      </c>
      <c r="I221" s="258"/>
      <c r="J221" s="255"/>
      <c r="K221" s="255"/>
      <c r="L221" s="259"/>
      <c r="M221" s="260"/>
      <c r="N221" s="261"/>
      <c r="O221" s="261"/>
      <c r="P221" s="261"/>
      <c r="Q221" s="261"/>
      <c r="R221" s="261"/>
      <c r="S221" s="261"/>
      <c r="T221" s="26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3" t="s">
        <v>149</v>
      </c>
      <c r="AU221" s="263" t="s">
        <v>84</v>
      </c>
      <c r="AV221" s="15" t="s">
        <v>82</v>
      </c>
      <c r="AW221" s="15" t="s">
        <v>31</v>
      </c>
      <c r="AX221" s="15" t="s">
        <v>74</v>
      </c>
      <c r="AY221" s="263" t="s">
        <v>131</v>
      </c>
    </row>
    <row r="222" s="13" customFormat="1">
      <c r="A222" s="13"/>
      <c r="B222" s="231"/>
      <c r="C222" s="232"/>
      <c r="D222" s="233" t="s">
        <v>149</v>
      </c>
      <c r="E222" s="234" t="s">
        <v>1</v>
      </c>
      <c r="F222" s="235" t="s">
        <v>280</v>
      </c>
      <c r="G222" s="232"/>
      <c r="H222" s="236">
        <v>-4.5979999999999999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149</v>
      </c>
      <c r="AU222" s="242" t="s">
        <v>84</v>
      </c>
      <c r="AV222" s="13" t="s">
        <v>84</v>
      </c>
      <c r="AW222" s="13" t="s">
        <v>31</v>
      </c>
      <c r="AX222" s="13" t="s">
        <v>74</v>
      </c>
      <c r="AY222" s="242" t="s">
        <v>131</v>
      </c>
    </row>
    <row r="223" s="14" customFormat="1">
      <c r="A223" s="14"/>
      <c r="B223" s="243"/>
      <c r="C223" s="244"/>
      <c r="D223" s="233" t="s">
        <v>149</v>
      </c>
      <c r="E223" s="245" t="s">
        <v>1</v>
      </c>
      <c r="F223" s="246" t="s">
        <v>153</v>
      </c>
      <c r="G223" s="244"/>
      <c r="H223" s="247">
        <v>430.233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149</v>
      </c>
      <c r="AU223" s="253" t="s">
        <v>84</v>
      </c>
      <c r="AV223" s="14" t="s">
        <v>138</v>
      </c>
      <c r="AW223" s="14" t="s">
        <v>31</v>
      </c>
      <c r="AX223" s="14" t="s">
        <v>82</v>
      </c>
      <c r="AY223" s="253" t="s">
        <v>131</v>
      </c>
    </row>
    <row r="224" s="2" customFormat="1" ht="14.4" customHeight="1">
      <c r="A224" s="38"/>
      <c r="B224" s="39"/>
      <c r="C224" s="218" t="s">
        <v>281</v>
      </c>
      <c r="D224" s="218" t="s">
        <v>133</v>
      </c>
      <c r="E224" s="219" t="s">
        <v>282</v>
      </c>
      <c r="F224" s="220" t="s">
        <v>283</v>
      </c>
      <c r="G224" s="221" t="s">
        <v>171</v>
      </c>
      <c r="H224" s="222">
        <v>233.274</v>
      </c>
      <c r="I224" s="223"/>
      <c r="J224" s="224">
        <f>ROUND(I224*H224,2)</f>
        <v>0</v>
      </c>
      <c r="K224" s="220" t="s">
        <v>137</v>
      </c>
      <c r="L224" s="44"/>
      <c r="M224" s="225" t="s">
        <v>1</v>
      </c>
      <c r="N224" s="226" t="s">
        <v>39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138</v>
      </c>
      <c r="AT224" s="229" t="s">
        <v>133</v>
      </c>
      <c r="AU224" s="229" t="s">
        <v>84</v>
      </c>
      <c r="AY224" s="17" t="s">
        <v>131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82</v>
      </c>
      <c r="BK224" s="230">
        <f>ROUND(I224*H224,2)</f>
        <v>0</v>
      </c>
      <c r="BL224" s="17" t="s">
        <v>138</v>
      </c>
      <c r="BM224" s="229" t="s">
        <v>284</v>
      </c>
    </row>
    <row r="225" s="15" customFormat="1">
      <c r="A225" s="15"/>
      <c r="B225" s="254"/>
      <c r="C225" s="255"/>
      <c r="D225" s="233" t="s">
        <v>149</v>
      </c>
      <c r="E225" s="256" t="s">
        <v>1</v>
      </c>
      <c r="F225" s="257" t="s">
        <v>179</v>
      </c>
      <c r="G225" s="255"/>
      <c r="H225" s="256" t="s">
        <v>1</v>
      </c>
      <c r="I225" s="258"/>
      <c r="J225" s="255"/>
      <c r="K225" s="255"/>
      <c r="L225" s="259"/>
      <c r="M225" s="260"/>
      <c r="N225" s="261"/>
      <c r="O225" s="261"/>
      <c r="P225" s="261"/>
      <c r="Q225" s="261"/>
      <c r="R225" s="261"/>
      <c r="S225" s="261"/>
      <c r="T225" s="26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3" t="s">
        <v>149</v>
      </c>
      <c r="AU225" s="263" t="s">
        <v>84</v>
      </c>
      <c r="AV225" s="15" t="s">
        <v>82</v>
      </c>
      <c r="AW225" s="15" t="s">
        <v>31</v>
      </c>
      <c r="AX225" s="15" t="s">
        <v>74</v>
      </c>
      <c r="AY225" s="263" t="s">
        <v>131</v>
      </c>
    </row>
    <row r="226" s="13" customFormat="1">
      <c r="A226" s="13"/>
      <c r="B226" s="231"/>
      <c r="C226" s="232"/>
      <c r="D226" s="233" t="s">
        <v>149</v>
      </c>
      <c r="E226" s="234" t="s">
        <v>1</v>
      </c>
      <c r="F226" s="235" t="s">
        <v>285</v>
      </c>
      <c r="G226" s="232"/>
      <c r="H226" s="236">
        <v>76.176000000000002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149</v>
      </c>
      <c r="AU226" s="242" t="s">
        <v>84</v>
      </c>
      <c r="AV226" s="13" t="s">
        <v>84</v>
      </c>
      <c r="AW226" s="13" t="s">
        <v>31</v>
      </c>
      <c r="AX226" s="13" t="s">
        <v>74</v>
      </c>
      <c r="AY226" s="242" t="s">
        <v>131</v>
      </c>
    </row>
    <row r="227" s="15" customFormat="1">
      <c r="A227" s="15"/>
      <c r="B227" s="254"/>
      <c r="C227" s="255"/>
      <c r="D227" s="233" t="s">
        <v>149</v>
      </c>
      <c r="E227" s="256" t="s">
        <v>1</v>
      </c>
      <c r="F227" s="257" t="s">
        <v>181</v>
      </c>
      <c r="G227" s="255"/>
      <c r="H227" s="256" t="s">
        <v>1</v>
      </c>
      <c r="I227" s="258"/>
      <c r="J227" s="255"/>
      <c r="K227" s="255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149</v>
      </c>
      <c r="AU227" s="263" t="s">
        <v>84</v>
      </c>
      <c r="AV227" s="15" t="s">
        <v>82</v>
      </c>
      <c r="AW227" s="15" t="s">
        <v>31</v>
      </c>
      <c r="AX227" s="15" t="s">
        <v>74</v>
      </c>
      <c r="AY227" s="263" t="s">
        <v>131</v>
      </c>
    </row>
    <row r="228" s="13" customFormat="1">
      <c r="A228" s="13"/>
      <c r="B228" s="231"/>
      <c r="C228" s="232"/>
      <c r="D228" s="233" t="s">
        <v>149</v>
      </c>
      <c r="E228" s="234" t="s">
        <v>1</v>
      </c>
      <c r="F228" s="235" t="s">
        <v>286</v>
      </c>
      <c r="G228" s="232"/>
      <c r="H228" s="236">
        <v>113.904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149</v>
      </c>
      <c r="AU228" s="242" t="s">
        <v>84</v>
      </c>
      <c r="AV228" s="13" t="s">
        <v>84</v>
      </c>
      <c r="AW228" s="13" t="s">
        <v>31</v>
      </c>
      <c r="AX228" s="13" t="s">
        <v>74</v>
      </c>
      <c r="AY228" s="242" t="s">
        <v>131</v>
      </c>
    </row>
    <row r="229" s="15" customFormat="1">
      <c r="A229" s="15"/>
      <c r="B229" s="254"/>
      <c r="C229" s="255"/>
      <c r="D229" s="233" t="s">
        <v>149</v>
      </c>
      <c r="E229" s="256" t="s">
        <v>1</v>
      </c>
      <c r="F229" s="257" t="s">
        <v>183</v>
      </c>
      <c r="G229" s="255"/>
      <c r="H229" s="256" t="s">
        <v>1</v>
      </c>
      <c r="I229" s="258"/>
      <c r="J229" s="255"/>
      <c r="K229" s="255"/>
      <c r="L229" s="259"/>
      <c r="M229" s="260"/>
      <c r="N229" s="261"/>
      <c r="O229" s="261"/>
      <c r="P229" s="261"/>
      <c r="Q229" s="261"/>
      <c r="R229" s="261"/>
      <c r="S229" s="261"/>
      <c r="T229" s="26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3" t="s">
        <v>149</v>
      </c>
      <c r="AU229" s="263" t="s">
        <v>84</v>
      </c>
      <c r="AV229" s="15" t="s">
        <v>82</v>
      </c>
      <c r="AW229" s="15" t="s">
        <v>31</v>
      </c>
      <c r="AX229" s="15" t="s">
        <v>74</v>
      </c>
      <c r="AY229" s="263" t="s">
        <v>131</v>
      </c>
    </row>
    <row r="230" s="13" customFormat="1">
      <c r="A230" s="13"/>
      <c r="B230" s="231"/>
      <c r="C230" s="232"/>
      <c r="D230" s="233" t="s">
        <v>149</v>
      </c>
      <c r="E230" s="234" t="s">
        <v>1</v>
      </c>
      <c r="F230" s="235" t="s">
        <v>287</v>
      </c>
      <c r="G230" s="232"/>
      <c r="H230" s="236">
        <v>43.194000000000003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149</v>
      </c>
      <c r="AU230" s="242" t="s">
        <v>84</v>
      </c>
      <c r="AV230" s="13" t="s">
        <v>84</v>
      </c>
      <c r="AW230" s="13" t="s">
        <v>31</v>
      </c>
      <c r="AX230" s="13" t="s">
        <v>74</v>
      </c>
      <c r="AY230" s="242" t="s">
        <v>131</v>
      </c>
    </row>
    <row r="231" s="14" customFormat="1">
      <c r="A231" s="14"/>
      <c r="B231" s="243"/>
      <c r="C231" s="244"/>
      <c r="D231" s="233" t="s">
        <v>149</v>
      </c>
      <c r="E231" s="245" t="s">
        <v>1</v>
      </c>
      <c r="F231" s="246" t="s">
        <v>153</v>
      </c>
      <c r="G231" s="244"/>
      <c r="H231" s="247">
        <v>233.274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149</v>
      </c>
      <c r="AU231" s="253" t="s">
        <v>84</v>
      </c>
      <c r="AV231" s="14" t="s">
        <v>138</v>
      </c>
      <c r="AW231" s="14" t="s">
        <v>31</v>
      </c>
      <c r="AX231" s="14" t="s">
        <v>82</v>
      </c>
      <c r="AY231" s="253" t="s">
        <v>131</v>
      </c>
    </row>
    <row r="232" s="2" customFormat="1" ht="14.4" customHeight="1">
      <c r="A232" s="38"/>
      <c r="B232" s="39"/>
      <c r="C232" s="264" t="s">
        <v>288</v>
      </c>
      <c r="D232" s="264" t="s">
        <v>289</v>
      </c>
      <c r="E232" s="265" t="s">
        <v>290</v>
      </c>
      <c r="F232" s="266" t="s">
        <v>291</v>
      </c>
      <c r="G232" s="267" t="s">
        <v>251</v>
      </c>
      <c r="H232" s="268">
        <v>389.56799999999998</v>
      </c>
      <c r="I232" s="269"/>
      <c r="J232" s="270">
        <f>ROUND(I232*H232,2)</f>
        <v>0</v>
      </c>
      <c r="K232" s="266" t="s">
        <v>137</v>
      </c>
      <c r="L232" s="271"/>
      <c r="M232" s="272" t="s">
        <v>1</v>
      </c>
      <c r="N232" s="273" t="s">
        <v>39</v>
      </c>
      <c r="O232" s="91"/>
      <c r="P232" s="227">
        <f>O232*H232</f>
        <v>0</v>
      </c>
      <c r="Q232" s="227">
        <v>1</v>
      </c>
      <c r="R232" s="227">
        <f>Q232*H232</f>
        <v>389.56799999999998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175</v>
      </c>
      <c r="AT232" s="229" t="s">
        <v>289</v>
      </c>
      <c r="AU232" s="229" t="s">
        <v>84</v>
      </c>
      <c r="AY232" s="17" t="s">
        <v>131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82</v>
      </c>
      <c r="BK232" s="230">
        <f>ROUND(I232*H232,2)</f>
        <v>0</v>
      </c>
      <c r="BL232" s="17" t="s">
        <v>138</v>
      </c>
      <c r="BM232" s="229" t="s">
        <v>292</v>
      </c>
    </row>
    <row r="233" s="13" customFormat="1">
      <c r="A233" s="13"/>
      <c r="B233" s="231"/>
      <c r="C233" s="232"/>
      <c r="D233" s="233" t="s">
        <v>149</v>
      </c>
      <c r="E233" s="232"/>
      <c r="F233" s="235" t="s">
        <v>293</v>
      </c>
      <c r="G233" s="232"/>
      <c r="H233" s="236">
        <v>389.56799999999998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149</v>
      </c>
      <c r="AU233" s="242" t="s">
        <v>84</v>
      </c>
      <c r="AV233" s="13" t="s">
        <v>84</v>
      </c>
      <c r="AW233" s="13" t="s">
        <v>4</v>
      </c>
      <c r="AX233" s="13" t="s">
        <v>82</v>
      </c>
      <c r="AY233" s="242" t="s">
        <v>131</v>
      </c>
    </row>
    <row r="234" s="12" customFormat="1" ht="22.8" customHeight="1">
      <c r="A234" s="12"/>
      <c r="B234" s="202"/>
      <c r="C234" s="203"/>
      <c r="D234" s="204" t="s">
        <v>73</v>
      </c>
      <c r="E234" s="216" t="s">
        <v>84</v>
      </c>
      <c r="F234" s="216" t="s">
        <v>294</v>
      </c>
      <c r="G234" s="203"/>
      <c r="H234" s="203"/>
      <c r="I234" s="206"/>
      <c r="J234" s="217">
        <f>BK234</f>
        <v>0</v>
      </c>
      <c r="K234" s="203"/>
      <c r="L234" s="208"/>
      <c r="M234" s="209"/>
      <c r="N234" s="210"/>
      <c r="O234" s="210"/>
      <c r="P234" s="211">
        <f>SUM(P235:P258)</f>
        <v>0</v>
      </c>
      <c r="Q234" s="210"/>
      <c r="R234" s="211">
        <f>SUM(R235:R258)</f>
        <v>6.4045036100000008</v>
      </c>
      <c r="S234" s="210"/>
      <c r="T234" s="212">
        <f>SUM(T235:T258)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3" t="s">
        <v>82</v>
      </c>
      <c r="AT234" s="214" t="s">
        <v>73</v>
      </c>
      <c r="AU234" s="214" t="s">
        <v>82</v>
      </c>
      <c r="AY234" s="213" t="s">
        <v>131</v>
      </c>
      <c r="BK234" s="215">
        <f>SUM(BK235:BK258)</f>
        <v>0</v>
      </c>
    </row>
    <row r="235" s="2" customFormat="1" ht="14.4" customHeight="1">
      <c r="A235" s="38"/>
      <c r="B235" s="39"/>
      <c r="C235" s="218" t="s">
        <v>295</v>
      </c>
      <c r="D235" s="218" t="s">
        <v>133</v>
      </c>
      <c r="E235" s="219" t="s">
        <v>296</v>
      </c>
      <c r="F235" s="220" t="s">
        <v>297</v>
      </c>
      <c r="G235" s="221" t="s">
        <v>171</v>
      </c>
      <c r="H235" s="222">
        <v>0.53600000000000003</v>
      </c>
      <c r="I235" s="223"/>
      <c r="J235" s="224">
        <f>ROUND(I235*H235,2)</f>
        <v>0</v>
      </c>
      <c r="K235" s="220" t="s">
        <v>137</v>
      </c>
      <c r="L235" s="44"/>
      <c r="M235" s="225" t="s">
        <v>1</v>
      </c>
      <c r="N235" s="226" t="s">
        <v>39</v>
      </c>
      <c r="O235" s="91"/>
      <c r="P235" s="227">
        <f>O235*H235</f>
        <v>0</v>
      </c>
      <c r="Q235" s="227">
        <v>1.98</v>
      </c>
      <c r="R235" s="227">
        <f>Q235*H235</f>
        <v>1.06128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138</v>
      </c>
      <c r="AT235" s="229" t="s">
        <v>133</v>
      </c>
      <c r="AU235" s="229" t="s">
        <v>84</v>
      </c>
      <c r="AY235" s="17" t="s">
        <v>131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82</v>
      </c>
      <c r="BK235" s="230">
        <f>ROUND(I235*H235,2)</f>
        <v>0</v>
      </c>
      <c r="BL235" s="17" t="s">
        <v>138</v>
      </c>
      <c r="BM235" s="229" t="s">
        <v>298</v>
      </c>
    </row>
    <row r="236" s="15" customFormat="1">
      <c r="A236" s="15"/>
      <c r="B236" s="254"/>
      <c r="C236" s="255"/>
      <c r="D236" s="233" t="s">
        <v>149</v>
      </c>
      <c r="E236" s="256" t="s">
        <v>1</v>
      </c>
      <c r="F236" s="257" t="s">
        <v>189</v>
      </c>
      <c r="G236" s="255"/>
      <c r="H236" s="256" t="s">
        <v>1</v>
      </c>
      <c r="I236" s="258"/>
      <c r="J236" s="255"/>
      <c r="K236" s="255"/>
      <c r="L236" s="259"/>
      <c r="M236" s="260"/>
      <c r="N236" s="261"/>
      <c r="O236" s="261"/>
      <c r="P236" s="261"/>
      <c r="Q236" s="261"/>
      <c r="R236" s="261"/>
      <c r="S236" s="261"/>
      <c r="T236" s="26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3" t="s">
        <v>149</v>
      </c>
      <c r="AU236" s="263" t="s">
        <v>84</v>
      </c>
      <c r="AV236" s="15" t="s">
        <v>82</v>
      </c>
      <c r="AW236" s="15" t="s">
        <v>31</v>
      </c>
      <c r="AX236" s="15" t="s">
        <v>74</v>
      </c>
      <c r="AY236" s="263" t="s">
        <v>131</v>
      </c>
    </row>
    <row r="237" s="13" customFormat="1">
      <c r="A237" s="13"/>
      <c r="B237" s="231"/>
      <c r="C237" s="232"/>
      <c r="D237" s="233" t="s">
        <v>149</v>
      </c>
      <c r="E237" s="234" t="s">
        <v>1</v>
      </c>
      <c r="F237" s="235" t="s">
        <v>299</v>
      </c>
      <c r="G237" s="232"/>
      <c r="H237" s="236">
        <v>0.53600000000000003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149</v>
      </c>
      <c r="AU237" s="242" t="s">
        <v>84</v>
      </c>
      <c r="AV237" s="13" t="s">
        <v>84</v>
      </c>
      <c r="AW237" s="13" t="s">
        <v>31</v>
      </c>
      <c r="AX237" s="13" t="s">
        <v>74</v>
      </c>
      <c r="AY237" s="242" t="s">
        <v>131</v>
      </c>
    </row>
    <row r="238" s="14" customFormat="1">
      <c r="A238" s="14"/>
      <c r="B238" s="243"/>
      <c r="C238" s="244"/>
      <c r="D238" s="233" t="s">
        <v>149</v>
      </c>
      <c r="E238" s="245" t="s">
        <v>1</v>
      </c>
      <c r="F238" s="246" t="s">
        <v>153</v>
      </c>
      <c r="G238" s="244"/>
      <c r="H238" s="247">
        <v>0.53600000000000003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149</v>
      </c>
      <c r="AU238" s="253" t="s">
        <v>84</v>
      </c>
      <c r="AV238" s="14" t="s">
        <v>138</v>
      </c>
      <c r="AW238" s="14" t="s">
        <v>31</v>
      </c>
      <c r="AX238" s="14" t="s">
        <v>82</v>
      </c>
      <c r="AY238" s="253" t="s">
        <v>131</v>
      </c>
    </row>
    <row r="239" s="2" customFormat="1" ht="14.4" customHeight="1">
      <c r="A239" s="38"/>
      <c r="B239" s="39"/>
      <c r="C239" s="218" t="s">
        <v>300</v>
      </c>
      <c r="D239" s="218" t="s">
        <v>133</v>
      </c>
      <c r="E239" s="219" t="s">
        <v>301</v>
      </c>
      <c r="F239" s="220" t="s">
        <v>302</v>
      </c>
      <c r="G239" s="221" t="s">
        <v>171</v>
      </c>
      <c r="H239" s="222">
        <v>0.41799999999999998</v>
      </c>
      <c r="I239" s="223"/>
      <c r="J239" s="224">
        <f>ROUND(I239*H239,2)</f>
        <v>0</v>
      </c>
      <c r="K239" s="220" t="s">
        <v>137</v>
      </c>
      <c r="L239" s="44"/>
      <c r="M239" s="225" t="s">
        <v>1</v>
      </c>
      <c r="N239" s="226" t="s">
        <v>39</v>
      </c>
      <c r="O239" s="91"/>
      <c r="P239" s="227">
        <f>O239*H239</f>
        <v>0</v>
      </c>
      <c r="Q239" s="227">
        <v>2.4746100000000002</v>
      </c>
      <c r="R239" s="227">
        <f>Q239*H239</f>
        <v>1.0343869800000001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138</v>
      </c>
      <c r="AT239" s="229" t="s">
        <v>133</v>
      </c>
      <c r="AU239" s="229" t="s">
        <v>84</v>
      </c>
      <c r="AY239" s="17" t="s">
        <v>131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82</v>
      </c>
      <c r="BK239" s="230">
        <f>ROUND(I239*H239,2)</f>
        <v>0</v>
      </c>
      <c r="BL239" s="17" t="s">
        <v>138</v>
      </c>
      <c r="BM239" s="229" t="s">
        <v>303</v>
      </c>
    </row>
    <row r="240" s="15" customFormat="1">
      <c r="A240" s="15"/>
      <c r="B240" s="254"/>
      <c r="C240" s="255"/>
      <c r="D240" s="233" t="s">
        <v>149</v>
      </c>
      <c r="E240" s="256" t="s">
        <v>1</v>
      </c>
      <c r="F240" s="257" t="s">
        <v>304</v>
      </c>
      <c r="G240" s="255"/>
      <c r="H240" s="256" t="s">
        <v>1</v>
      </c>
      <c r="I240" s="258"/>
      <c r="J240" s="255"/>
      <c r="K240" s="255"/>
      <c r="L240" s="259"/>
      <c r="M240" s="260"/>
      <c r="N240" s="261"/>
      <c r="O240" s="261"/>
      <c r="P240" s="261"/>
      <c r="Q240" s="261"/>
      <c r="R240" s="261"/>
      <c r="S240" s="261"/>
      <c r="T240" s="26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3" t="s">
        <v>149</v>
      </c>
      <c r="AU240" s="263" t="s">
        <v>84</v>
      </c>
      <c r="AV240" s="15" t="s">
        <v>82</v>
      </c>
      <c r="AW240" s="15" t="s">
        <v>31</v>
      </c>
      <c r="AX240" s="15" t="s">
        <v>74</v>
      </c>
      <c r="AY240" s="263" t="s">
        <v>131</v>
      </c>
    </row>
    <row r="241" s="13" customFormat="1">
      <c r="A241" s="13"/>
      <c r="B241" s="231"/>
      <c r="C241" s="232"/>
      <c r="D241" s="233" t="s">
        <v>149</v>
      </c>
      <c r="E241" s="234" t="s">
        <v>1</v>
      </c>
      <c r="F241" s="235" t="s">
        <v>305</v>
      </c>
      <c r="G241" s="232"/>
      <c r="H241" s="236">
        <v>0.41799999999999998</v>
      </c>
      <c r="I241" s="237"/>
      <c r="J241" s="232"/>
      <c r="K241" s="232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149</v>
      </c>
      <c r="AU241" s="242" t="s">
        <v>84</v>
      </c>
      <c r="AV241" s="13" t="s">
        <v>84</v>
      </c>
      <c r="AW241" s="13" t="s">
        <v>31</v>
      </c>
      <c r="AX241" s="13" t="s">
        <v>74</v>
      </c>
      <c r="AY241" s="242" t="s">
        <v>131</v>
      </c>
    </row>
    <row r="242" s="14" customFormat="1">
      <c r="A242" s="14"/>
      <c r="B242" s="243"/>
      <c r="C242" s="244"/>
      <c r="D242" s="233" t="s">
        <v>149</v>
      </c>
      <c r="E242" s="245" t="s">
        <v>1</v>
      </c>
      <c r="F242" s="246" t="s">
        <v>153</v>
      </c>
      <c r="G242" s="244"/>
      <c r="H242" s="247">
        <v>0.41799999999999998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149</v>
      </c>
      <c r="AU242" s="253" t="s">
        <v>84</v>
      </c>
      <c r="AV242" s="14" t="s">
        <v>138</v>
      </c>
      <c r="AW242" s="14" t="s">
        <v>31</v>
      </c>
      <c r="AX242" s="14" t="s">
        <v>82</v>
      </c>
      <c r="AY242" s="253" t="s">
        <v>131</v>
      </c>
    </row>
    <row r="243" s="2" customFormat="1" ht="14.4" customHeight="1">
      <c r="A243" s="38"/>
      <c r="B243" s="39"/>
      <c r="C243" s="218" t="s">
        <v>306</v>
      </c>
      <c r="D243" s="218" t="s">
        <v>133</v>
      </c>
      <c r="E243" s="219" t="s">
        <v>307</v>
      </c>
      <c r="F243" s="220" t="s">
        <v>308</v>
      </c>
      <c r="G243" s="221" t="s">
        <v>251</v>
      </c>
      <c r="H243" s="222">
        <v>0.050000000000000003</v>
      </c>
      <c r="I243" s="223"/>
      <c r="J243" s="224">
        <f>ROUND(I243*H243,2)</f>
        <v>0</v>
      </c>
      <c r="K243" s="220" t="s">
        <v>137</v>
      </c>
      <c r="L243" s="44"/>
      <c r="M243" s="225" t="s">
        <v>1</v>
      </c>
      <c r="N243" s="226" t="s">
        <v>39</v>
      </c>
      <c r="O243" s="91"/>
      <c r="P243" s="227">
        <f>O243*H243</f>
        <v>0</v>
      </c>
      <c r="Q243" s="227">
        <v>1.06277</v>
      </c>
      <c r="R243" s="227">
        <f>Q243*H243</f>
        <v>0.053138500000000005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138</v>
      </c>
      <c r="AT243" s="229" t="s">
        <v>133</v>
      </c>
      <c r="AU243" s="229" t="s">
        <v>84</v>
      </c>
      <c r="AY243" s="17" t="s">
        <v>131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82</v>
      </c>
      <c r="BK243" s="230">
        <f>ROUND(I243*H243,2)</f>
        <v>0</v>
      </c>
      <c r="BL243" s="17" t="s">
        <v>138</v>
      </c>
      <c r="BM243" s="229" t="s">
        <v>309</v>
      </c>
    </row>
    <row r="244" s="13" customFormat="1">
      <c r="A244" s="13"/>
      <c r="B244" s="231"/>
      <c r="C244" s="232"/>
      <c r="D244" s="233" t="s">
        <v>149</v>
      </c>
      <c r="E244" s="234" t="s">
        <v>1</v>
      </c>
      <c r="F244" s="235" t="s">
        <v>310</v>
      </c>
      <c r="G244" s="232"/>
      <c r="H244" s="236">
        <v>0.050000000000000003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149</v>
      </c>
      <c r="AU244" s="242" t="s">
        <v>84</v>
      </c>
      <c r="AV244" s="13" t="s">
        <v>84</v>
      </c>
      <c r="AW244" s="13" t="s">
        <v>31</v>
      </c>
      <c r="AX244" s="13" t="s">
        <v>82</v>
      </c>
      <c r="AY244" s="242" t="s">
        <v>131</v>
      </c>
    </row>
    <row r="245" s="2" customFormat="1" ht="14.4" customHeight="1">
      <c r="A245" s="38"/>
      <c r="B245" s="39"/>
      <c r="C245" s="218" t="s">
        <v>311</v>
      </c>
      <c r="D245" s="218" t="s">
        <v>133</v>
      </c>
      <c r="E245" s="219" t="s">
        <v>312</v>
      </c>
      <c r="F245" s="220" t="s">
        <v>313</v>
      </c>
      <c r="G245" s="221" t="s">
        <v>171</v>
      </c>
      <c r="H245" s="222">
        <v>1.6200000000000001</v>
      </c>
      <c r="I245" s="223"/>
      <c r="J245" s="224">
        <f>ROUND(I245*H245,2)</f>
        <v>0</v>
      </c>
      <c r="K245" s="220" t="s">
        <v>137</v>
      </c>
      <c r="L245" s="44"/>
      <c r="M245" s="225" t="s">
        <v>1</v>
      </c>
      <c r="N245" s="226" t="s">
        <v>39</v>
      </c>
      <c r="O245" s="91"/>
      <c r="P245" s="227">
        <f>O245*H245</f>
        <v>0</v>
      </c>
      <c r="Q245" s="227">
        <v>2.4744999999999999</v>
      </c>
      <c r="R245" s="227">
        <f>Q245*H245</f>
        <v>4.0086900000000005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138</v>
      </c>
      <c r="AT245" s="229" t="s">
        <v>133</v>
      </c>
      <c r="AU245" s="229" t="s">
        <v>84</v>
      </c>
      <c r="AY245" s="17" t="s">
        <v>131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82</v>
      </c>
      <c r="BK245" s="230">
        <f>ROUND(I245*H245,2)</f>
        <v>0</v>
      </c>
      <c r="BL245" s="17" t="s">
        <v>138</v>
      </c>
      <c r="BM245" s="229" t="s">
        <v>314</v>
      </c>
    </row>
    <row r="246" s="15" customFormat="1">
      <c r="A246" s="15"/>
      <c r="B246" s="254"/>
      <c r="C246" s="255"/>
      <c r="D246" s="233" t="s">
        <v>149</v>
      </c>
      <c r="E246" s="256" t="s">
        <v>1</v>
      </c>
      <c r="F246" s="257" t="s">
        <v>304</v>
      </c>
      <c r="G246" s="255"/>
      <c r="H246" s="256" t="s">
        <v>1</v>
      </c>
      <c r="I246" s="258"/>
      <c r="J246" s="255"/>
      <c r="K246" s="255"/>
      <c r="L246" s="259"/>
      <c r="M246" s="260"/>
      <c r="N246" s="261"/>
      <c r="O246" s="261"/>
      <c r="P246" s="261"/>
      <c r="Q246" s="261"/>
      <c r="R246" s="261"/>
      <c r="S246" s="261"/>
      <c r="T246" s="26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3" t="s">
        <v>149</v>
      </c>
      <c r="AU246" s="263" t="s">
        <v>84</v>
      </c>
      <c r="AV246" s="15" t="s">
        <v>82</v>
      </c>
      <c r="AW246" s="15" t="s">
        <v>31</v>
      </c>
      <c r="AX246" s="15" t="s">
        <v>74</v>
      </c>
      <c r="AY246" s="263" t="s">
        <v>131</v>
      </c>
    </row>
    <row r="247" s="13" customFormat="1">
      <c r="A247" s="13"/>
      <c r="B247" s="231"/>
      <c r="C247" s="232"/>
      <c r="D247" s="233" t="s">
        <v>149</v>
      </c>
      <c r="E247" s="234" t="s">
        <v>1</v>
      </c>
      <c r="F247" s="235" t="s">
        <v>315</v>
      </c>
      <c r="G247" s="232"/>
      <c r="H247" s="236">
        <v>1.6200000000000001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149</v>
      </c>
      <c r="AU247" s="242" t="s">
        <v>84</v>
      </c>
      <c r="AV247" s="13" t="s">
        <v>84</v>
      </c>
      <c r="AW247" s="13" t="s">
        <v>31</v>
      </c>
      <c r="AX247" s="13" t="s">
        <v>74</v>
      </c>
      <c r="AY247" s="242" t="s">
        <v>131</v>
      </c>
    </row>
    <row r="248" s="14" customFormat="1">
      <c r="A248" s="14"/>
      <c r="B248" s="243"/>
      <c r="C248" s="244"/>
      <c r="D248" s="233" t="s">
        <v>149</v>
      </c>
      <c r="E248" s="245" t="s">
        <v>1</v>
      </c>
      <c r="F248" s="246" t="s">
        <v>153</v>
      </c>
      <c r="G248" s="244"/>
      <c r="H248" s="247">
        <v>1.6200000000000001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149</v>
      </c>
      <c r="AU248" s="253" t="s">
        <v>84</v>
      </c>
      <c r="AV248" s="14" t="s">
        <v>138</v>
      </c>
      <c r="AW248" s="14" t="s">
        <v>31</v>
      </c>
      <c r="AX248" s="14" t="s">
        <v>82</v>
      </c>
      <c r="AY248" s="253" t="s">
        <v>131</v>
      </c>
    </row>
    <row r="249" s="2" customFormat="1" ht="14.4" customHeight="1">
      <c r="A249" s="38"/>
      <c r="B249" s="39"/>
      <c r="C249" s="218" t="s">
        <v>316</v>
      </c>
      <c r="D249" s="218" t="s">
        <v>133</v>
      </c>
      <c r="E249" s="219" t="s">
        <v>317</v>
      </c>
      <c r="F249" s="220" t="s">
        <v>318</v>
      </c>
      <c r="G249" s="221" t="s">
        <v>195</v>
      </c>
      <c r="H249" s="222">
        <v>14.640000000000001</v>
      </c>
      <c r="I249" s="223"/>
      <c r="J249" s="224">
        <f>ROUND(I249*H249,2)</f>
        <v>0</v>
      </c>
      <c r="K249" s="220" t="s">
        <v>137</v>
      </c>
      <c r="L249" s="44"/>
      <c r="M249" s="225" t="s">
        <v>1</v>
      </c>
      <c r="N249" s="226" t="s">
        <v>39</v>
      </c>
      <c r="O249" s="91"/>
      <c r="P249" s="227">
        <f>O249*H249</f>
        <v>0</v>
      </c>
      <c r="Q249" s="227">
        <v>0.0027499999999999998</v>
      </c>
      <c r="R249" s="227">
        <f>Q249*H249</f>
        <v>0.040259999999999997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138</v>
      </c>
      <c r="AT249" s="229" t="s">
        <v>133</v>
      </c>
      <c r="AU249" s="229" t="s">
        <v>84</v>
      </c>
      <c r="AY249" s="17" t="s">
        <v>131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82</v>
      </c>
      <c r="BK249" s="230">
        <f>ROUND(I249*H249,2)</f>
        <v>0</v>
      </c>
      <c r="BL249" s="17" t="s">
        <v>138</v>
      </c>
      <c r="BM249" s="229" t="s">
        <v>319</v>
      </c>
    </row>
    <row r="250" s="15" customFormat="1">
      <c r="A250" s="15"/>
      <c r="B250" s="254"/>
      <c r="C250" s="255"/>
      <c r="D250" s="233" t="s">
        <v>149</v>
      </c>
      <c r="E250" s="256" t="s">
        <v>1</v>
      </c>
      <c r="F250" s="257" t="s">
        <v>189</v>
      </c>
      <c r="G250" s="255"/>
      <c r="H250" s="256" t="s">
        <v>1</v>
      </c>
      <c r="I250" s="258"/>
      <c r="J250" s="255"/>
      <c r="K250" s="255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149</v>
      </c>
      <c r="AU250" s="263" t="s">
        <v>84</v>
      </c>
      <c r="AV250" s="15" t="s">
        <v>82</v>
      </c>
      <c r="AW250" s="15" t="s">
        <v>31</v>
      </c>
      <c r="AX250" s="15" t="s">
        <v>74</v>
      </c>
      <c r="AY250" s="263" t="s">
        <v>131</v>
      </c>
    </row>
    <row r="251" s="13" customFormat="1">
      <c r="A251" s="13"/>
      <c r="B251" s="231"/>
      <c r="C251" s="232"/>
      <c r="D251" s="233" t="s">
        <v>149</v>
      </c>
      <c r="E251" s="234" t="s">
        <v>1</v>
      </c>
      <c r="F251" s="235" t="s">
        <v>320</v>
      </c>
      <c r="G251" s="232"/>
      <c r="H251" s="236">
        <v>6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149</v>
      </c>
      <c r="AU251" s="242" t="s">
        <v>84</v>
      </c>
      <c r="AV251" s="13" t="s">
        <v>84</v>
      </c>
      <c r="AW251" s="13" t="s">
        <v>31</v>
      </c>
      <c r="AX251" s="13" t="s">
        <v>74</v>
      </c>
      <c r="AY251" s="242" t="s">
        <v>131</v>
      </c>
    </row>
    <row r="252" s="13" customFormat="1">
      <c r="A252" s="13"/>
      <c r="B252" s="231"/>
      <c r="C252" s="232"/>
      <c r="D252" s="233" t="s">
        <v>149</v>
      </c>
      <c r="E252" s="234" t="s">
        <v>1</v>
      </c>
      <c r="F252" s="235" t="s">
        <v>321</v>
      </c>
      <c r="G252" s="232"/>
      <c r="H252" s="236">
        <v>8.6400000000000006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149</v>
      </c>
      <c r="AU252" s="242" t="s">
        <v>84</v>
      </c>
      <c r="AV252" s="13" t="s">
        <v>84</v>
      </c>
      <c r="AW252" s="13" t="s">
        <v>31</v>
      </c>
      <c r="AX252" s="13" t="s">
        <v>74</v>
      </c>
      <c r="AY252" s="242" t="s">
        <v>131</v>
      </c>
    </row>
    <row r="253" s="14" customFormat="1">
      <c r="A253" s="14"/>
      <c r="B253" s="243"/>
      <c r="C253" s="244"/>
      <c r="D253" s="233" t="s">
        <v>149</v>
      </c>
      <c r="E253" s="245" t="s">
        <v>1</v>
      </c>
      <c r="F253" s="246" t="s">
        <v>153</v>
      </c>
      <c r="G253" s="244"/>
      <c r="H253" s="247">
        <v>14.640000000000001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149</v>
      </c>
      <c r="AU253" s="253" t="s">
        <v>84</v>
      </c>
      <c r="AV253" s="14" t="s">
        <v>138</v>
      </c>
      <c r="AW253" s="14" t="s">
        <v>31</v>
      </c>
      <c r="AX253" s="14" t="s">
        <v>82</v>
      </c>
      <c r="AY253" s="253" t="s">
        <v>131</v>
      </c>
    </row>
    <row r="254" s="2" customFormat="1" ht="14.4" customHeight="1">
      <c r="A254" s="38"/>
      <c r="B254" s="39"/>
      <c r="C254" s="218" t="s">
        <v>322</v>
      </c>
      <c r="D254" s="218" t="s">
        <v>133</v>
      </c>
      <c r="E254" s="219" t="s">
        <v>323</v>
      </c>
      <c r="F254" s="220" t="s">
        <v>324</v>
      </c>
      <c r="G254" s="221" t="s">
        <v>195</v>
      </c>
      <c r="H254" s="222">
        <v>14.640000000000001</v>
      </c>
      <c r="I254" s="223"/>
      <c r="J254" s="224">
        <f>ROUND(I254*H254,2)</f>
        <v>0</v>
      </c>
      <c r="K254" s="220" t="s">
        <v>137</v>
      </c>
      <c r="L254" s="44"/>
      <c r="M254" s="225" t="s">
        <v>1</v>
      </c>
      <c r="N254" s="226" t="s">
        <v>39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138</v>
      </c>
      <c r="AT254" s="229" t="s">
        <v>133</v>
      </c>
      <c r="AU254" s="229" t="s">
        <v>84</v>
      </c>
      <c r="AY254" s="17" t="s">
        <v>131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82</v>
      </c>
      <c r="BK254" s="230">
        <f>ROUND(I254*H254,2)</f>
        <v>0</v>
      </c>
      <c r="BL254" s="17" t="s">
        <v>138</v>
      </c>
      <c r="BM254" s="229" t="s">
        <v>325</v>
      </c>
    </row>
    <row r="255" s="2" customFormat="1" ht="14.4" customHeight="1">
      <c r="A255" s="38"/>
      <c r="B255" s="39"/>
      <c r="C255" s="218" t="s">
        <v>326</v>
      </c>
      <c r="D255" s="218" t="s">
        <v>133</v>
      </c>
      <c r="E255" s="219" t="s">
        <v>327</v>
      </c>
      <c r="F255" s="220" t="s">
        <v>328</v>
      </c>
      <c r="G255" s="221" t="s">
        <v>251</v>
      </c>
      <c r="H255" s="222">
        <v>0.14599999999999999</v>
      </c>
      <c r="I255" s="223"/>
      <c r="J255" s="224">
        <f>ROUND(I255*H255,2)</f>
        <v>0</v>
      </c>
      <c r="K255" s="220" t="s">
        <v>137</v>
      </c>
      <c r="L255" s="44"/>
      <c r="M255" s="225" t="s">
        <v>1</v>
      </c>
      <c r="N255" s="226" t="s">
        <v>39</v>
      </c>
      <c r="O255" s="91"/>
      <c r="P255" s="227">
        <f>O255*H255</f>
        <v>0</v>
      </c>
      <c r="Q255" s="227">
        <v>1.0593999999999999</v>
      </c>
      <c r="R255" s="227">
        <f>Q255*H255</f>
        <v>0.15467239999999999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138</v>
      </c>
      <c r="AT255" s="229" t="s">
        <v>133</v>
      </c>
      <c r="AU255" s="229" t="s">
        <v>84</v>
      </c>
      <c r="AY255" s="17" t="s">
        <v>131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82</v>
      </c>
      <c r="BK255" s="230">
        <f>ROUND(I255*H255,2)</f>
        <v>0</v>
      </c>
      <c r="BL255" s="17" t="s">
        <v>138</v>
      </c>
      <c r="BM255" s="229" t="s">
        <v>329</v>
      </c>
    </row>
    <row r="256" s="13" customFormat="1">
      <c r="A256" s="13"/>
      <c r="B256" s="231"/>
      <c r="C256" s="232"/>
      <c r="D256" s="233" t="s">
        <v>149</v>
      </c>
      <c r="E256" s="234" t="s">
        <v>1</v>
      </c>
      <c r="F256" s="235" t="s">
        <v>330</v>
      </c>
      <c r="G256" s="232"/>
      <c r="H256" s="236">
        <v>0.14599999999999999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149</v>
      </c>
      <c r="AU256" s="242" t="s">
        <v>84</v>
      </c>
      <c r="AV256" s="13" t="s">
        <v>84</v>
      </c>
      <c r="AW256" s="13" t="s">
        <v>31</v>
      </c>
      <c r="AX256" s="13" t="s">
        <v>82</v>
      </c>
      <c r="AY256" s="242" t="s">
        <v>131</v>
      </c>
    </row>
    <row r="257" s="2" customFormat="1" ht="14.4" customHeight="1">
      <c r="A257" s="38"/>
      <c r="B257" s="39"/>
      <c r="C257" s="218" t="s">
        <v>331</v>
      </c>
      <c r="D257" s="218" t="s">
        <v>133</v>
      </c>
      <c r="E257" s="219" t="s">
        <v>332</v>
      </c>
      <c r="F257" s="220" t="s">
        <v>333</v>
      </c>
      <c r="G257" s="221" t="s">
        <v>251</v>
      </c>
      <c r="H257" s="222">
        <v>0.049000000000000002</v>
      </c>
      <c r="I257" s="223"/>
      <c r="J257" s="224">
        <f>ROUND(I257*H257,2)</f>
        <v>0</v>
      </c>
      <c r="K257" s="220" t="s">
        <v>137</v>
      </c>
      <c r="L257" s="44"/>
      <c r="M257" s="225" t="s">
        <v>1</v>
      </c>
      <c r="N257" s="226" t="s">
        <v>39</v>
      </c>
      <c r="O257" s="91"/>
      <c r="P257" s="227">
        <f>O257*H257</f>
        <v>0</v>
      </c>
      <c r="Q257" s="227">
        <v>1.06277</v>
      </c>
      <c r="R257" s="227">
        <f>Q257*H257</f>
        <v>0.052075730000000001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138</v>
      </c>
      <c r="AT257" s="229" t="s">
        <v>133</v>
      </c>
      <c r="AU257" s="229" t="s">
        <v>84</v>
      </c>
      <c r="AY257" s="17" t="s">
        <v>131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82</v>
      </c>
      <c r="BK257" s="230">
        <f>ROUND(I257*H257,2)</f>
        <v>0</v>
      </c>
      <c r="BL257" s="17" t="s">
        <v>138</v>
      </c>
      <c r="BM257" s="229" t="s">
        <v>334</v>
      </c>
    </row>
    <row r="258" s="13" customFormat="1">
      <c r="A258" s="13"/>
      <c r="B258" s="231"/>
      <c r="C258" s="232"/>
      <c r="D258" s="233" t="s">
        <v>149</v>
      </c>
      <c r="E258" s="234" t="s">
        <v>1</v>
      </c>
      <c r="F258" s="235" t="s">
        <v>335</v>
      </c>
      <c r="G258" s="232"/>
      <c r="H258" s="236">
        <v>0.049000000000000002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149</v>
      </c>
      <c r="AU258" s="242" t="s">
        <v>84</v>
      </c>
      <c r="AV258" s="13" t="s">
        <v>84</v>
      </c>
      <c r="AW258" s="13" t="s">
        <v>31</v>
      </c>
      <c r="AX258" s="13" t="s">
        <v>82</v>
      </c>
      <c r="AY258" s="242" t="s">
        <v>131</v>
      </c>
    </row>
    <row r="259" s="12" customFormat="1" ht="22.8" customHeight="1">
      <c r="A259" s="12"/>
      <c r="B259" s="202"/>
      <c r="C259" s="203"/>
      <c r="D259" s="204" t="s">
        <v>73</v>
      </c>
      <c r="E259" s="216" t="s">
        <v>144</v>
      </c>
      <c r="F259" s="216" t="s">
        <v>336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SUM(P260:P264)</f>
        <v>0</v>
      </c>
      <c r="Q259" s="210"/>
      <c r="R259" s="211">
        <f>SUM(R260:R264)</f>
        <v>1.3983300000000001</v>
      </c>
      <c r="S259" s="210"/>
      <c r="T259" s="212">
        <f>SUM(T260:T264)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82</v>
      </c>
      <c r="AT259" s="214" t="s">
        <v>73</v>
      </c>
      <c r="AU259" s="214" t="s">
        <v>82</v>
      </c>
      <c r="AY259" s="213" t="s">
        <v>131</v>
      </c>
      <c r="BK259" s="215">
        <f>SUM(BK260:BK264)</f>
        <v>0</v>
      </c>
    </row>
    <row r="260" s="2" customFormat="1" ht="14.4" customHeight="1">
      <c r="A260" s="38"/>
      <c r="B260" s="39"/>
      <c r="C260" s="218" t="s">
        <v>337</v>
      </c>
      <c r="D260" s="218" t="s">
        <v>133</v>
      </c>
      <c r="E260" s="219" t="s">
        <v>338</v>
      </c>
      <c r="F260" s="220" t="s">
        <v>339</v>
      </c>
      <c r="G260" s="221" t="s">
        <v>171</v>
      </c>
      <c r="H260" s="222">
        <v>0.59999999999999998</v>
      </c>
      <c r="I260" s="223"/>
      <c r="J260" s="224">
        <f>ROUND(I260*H260,2)</f>
        <v>0</v>
      </c>
      <c r="K260" s="220" t="s">
        <v>137</v>
      </c>
      <c r="L260" s="44"/>
      <c r="M260" s="225" t="s">
        <v>1</v>
      </c>
      <c r="N260" s="226" t="s">
        <v>39</v>
      </c>
      <c r="O260" s="91"/>
      <c r="P260" s="227">
        <f>O260*H260</f>
        <v>0</v>
      </c>
      <c r="Q260" s="227">
        <v>2.3305500000000001</v>
      </c>
      <c r="R260" s="227">
        <f>Q260*H260</f>
        <v>1.3983300000000001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138</v>
      </c>
      <c r="AT260" s="229" t="s">
        <v>133</v>
      </c>
      <c r="AU260" s="229" t="s">
        <v>84</v>
      </c>
      <c r="AY260" s="17" t="s">
        <v>131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82</v>
      </c>
      <c r="BK260" s="230">
        <f>ROUND(I260*H260,2)</f>
        <v>0</v>
      </c>
      <c r="BL260" s="17" t="s">
        <v>138</v>
      </c>
      <c r="BM260" s="229" t="s">
        <v>340</v>
      </c>
    </row>
    <row r="261" s="15" customFormat="1">
      <c r="A261" s="15"/>
      <c r="B261" s="254"/>
      <c r="C261" s="255"/>
      <c r="D261" s="233" t="s">
        <v>149</v>
      </c>
      <c r="E261" s="256" t="s">
        <v>1</v>
      </c>
      <c r="F261" s="257" t="s">
        <v>341</v>
      </c>
      <c r="G261" s="255"/>
      <c r="H261" s="256" t="s">
        <v>1</v>
      </c>
      <c r="I261" s="258"/>
      <c r="J261" s="255"/>
      <c r="K261" s="255"/>
      <c r="L261" s="259"/>
      <c r="M261" s="260"/>
      <c r="N261" s="261"/>
      <c r="O261" s="261"/>
      <c r="P261" s="261"/>
      <c r="Q261" s="261"/>
      <c r="R261" s="261"/>
      <c r="S261" s="261"/>
      <c r="T261" s="262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3" t="s">
        <v>149</v>
      </c>
      <c r="AU261" s="263" t="s">
        <v>84</v>
      </c>
      <c r="AV261" s="15" t="s">
        <v>82</v>
      </c>
      <c r="AW261" s="15" t="s">
        <v>31</v>
      </c>
      <c r="AX261" s="15" t="s">
        <v>74</v>
      </c>
      <c r="AY261" s="263" t="s">
        <v>131</v>
      </c>
    </row>
    <row r="262" s="13" customFormat="1">
      <c r="A262" s="13"/>
      <c r="B262" s="231"/>
      <c r="C262" s="232"/>
      <c r="D262" s="233" t="s">
        <v>149</v>
      </c>
      <c r="E262" s="234" t="s">
        <v>1</v>
      </c>
      <c r="F262" s="235" t="s">
        <v>342</v>
      </c>
      <c r="G262" s="232"/>
      <c r="H262" s="236">
        <v>0.29999999999999999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149</v>
      </c>
      <c r="AU262" s="242" t="s">
        <v>84</v>
      </c>
      <c r="AV262" s="13" t="s">
        <v>84</v>
      </c>
      <c r="AW262" s="13" t="s">
        <v>31</v>
      </c>
      <c r="AX262" s="13" t="s">
        <v>74</v>
      </c>
      <c r="AY262" s="242" t="s">
        <v>131</v>
      </c>
    </row>
    <row r="263" s="13" customFormat="1">
      <c r="A263" s="13"/>
      <c r="B263" s="231"/>
      <c r="C263" s="232"/>
      <c r="D263" s="233" t="s">
        <v>149</v>
      </c>
      <c r="E263" s="234" t="s">
        <v>1</v>
      </c>
      <c r="F263" s="235" t="s">
        <v>342</v>
      </c>
      <c r="G263" s="232"/>
      <c r="H263" s="236">
        <v>0.29999999999999999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149</v>
      </c>
      <c r="AU263" s="242" t="s">
        <v>84</v>
      </c>
      <c r="AV263" s="13" t="s">
        <v>84</v>
      </c>
      <c r="AW263" s="13" t="s">
        <v>31</v>
      </c>
      <c r="AX263" s="13" t="s">
        <v>74</v>
      </c>
      <c r="AY263" s="242" t="s">
        <v>131</v>
      </c>
    </row>
    <row r="264" s="14" customFormat="1">
      <c r="A264" s="14"/>
      <c r="B264" s="243"/>
      <c r="C264" s="244"/>
      <c r="D264" s="233" t="s">
        <v>149</v>
      </c>
      <c r="E264" s="245" t="s">
        <v>1</v>
      </c>
      <c r="F264" s="246" t="s">
        <v>153</v>
      </c>
      <c r="G264" s="244"/>
      <c r="H264" s="247">
        <v>0.59999999999999998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149</v>
      </c>
      <c r="AU264" s="253" t="s">
        <v>84</v>
      </c>
      <c r="AV264" s="14" t="s">
        <v>138</v>
      </c>
      <c r="AW264" s="14" t="s">
        <v>31</v>
      </c>
      <c r="AX264" s="14" t="s">
        <v>82</v>
      </c>
      <c r="AY264" s="253" t="s">
        <v>131</v>
      </c>
    </row>
    <row r="265" s="12" customFormat="1" ht="22.8" customHeight="1">
      <c r="A265" s="12"/>
      <c r="B265" s="202"/>
      <c r="C265" s="203"/>
      <c r="D265" s="204" t="s">
        <v>73</v>
      </c>
      <c r="E265" s="216" t="s">
        <v>164</v>
      </c>
      <c r="F265" s="216" t="s">
        <v>343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SUM(P266:P282)</f>
        <v>0</v>
      </c>
      <c r="Q265" s="210"/>
      <c r="R265" s="211">
        <f>SUM(R266:R282)</f>
        <v>6.0799440000000002</v>
      </c>
      <c r="S265" s="210"/>
      <c r="T265" s="212">
        <f>SUM(T266:T282)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82</v>
      </c>
      <c r="AT265" s="214" t="s">
        <v>73</v>
      </c>
      <c r="AU265" s="214" t="s">
        <v>82</v>
      </c>
      <c r="AY265" s="213" t="s">
        <v>131</v>
      </c>
      <c r="BK265" s="215">
        <f>SUM(BK266:BK282)</f>
        <v>0</v>
      </c>
    </row>
    <row r="266" s="2" customFormat="1" ht="14.4" customHeight="1">
      <c r="A266" s="38"/>
      <c r="B266" s="39"/>
      <c r="C266" s="218" t="s">
        <v>344</v>
      </c>
      <c r="D266" s="218" t="s">
        <v>133</v>
      </c>
      <c r="E266" s="219" t="s">
        <v>345</v>
      </c>
      <c r="F266" s="220" t="s">
        <v>346</v>
      </c>
      <c r="G266" s="221" t="s">
        <v>347</v>
      </c>
      <c r="H266" s="222">
        <v>1.2</v>
      </c>
      <c r="I266" s="223"/>
      <c r="J266" s="224">
        <f>ROUND(I266*H266,2)</f>
        <v>0</v>
      </c>
      <c r="K266" s="220" t="s">
        <v>137</v>
      </c>
      <c r="L266" s="44"/>
      <c r="M266" s="225" t="s">
        <v>1</v>
      </c>
      <c r="N266" s="226" t="s">
        <v>39</v>
      </c>
      <c r="O266" s="91"/>
      <c r="P266" s="227">
        <f>O266*H266</f>
        <v>0</v>
      </c>
      <c r="Q266" s="227">
        <v>0.040599999999999997</v>
      </c>
      <c r="R266" s="227">
        <f>Q266*H266</f>
        <v>0.048719999999999992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138</v>
      </c>
      <c r="AT266" s="229" t="s">
        <v>133</v>
      </c>
      <c r="AU266" s="229" t="s">
        <v>84</v>
      </c>
      <c r="AY266" s="17" t="s">
        <v>131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82</v>
      </c>
      <c r="BK266" s="230">
        <f>ROUND(I266*H266,2)</f>
        <v>0</v>
      </c>
      <c r="BL266" s="17" t="s">
        <v>138</v>
      </c>
      <c r="BM266" s="229" t="s">
        <v>348</v>
      </c>
    </row>
    <row r="267" s="15" customFormat="1">
      <c r="A267" s="15"/>
      <c r="B267" s="254"/>
      <c r="C267" s="255"/>
      <c r="D267" s="233" t="s">
        <v>149</v>
      </c>
      <c r="E267" s="256" t="s">
        <v>1</v>
      </c>
      <c r="F267" s="257" t="s">
        <v>341</v>
      </c>
      <c r="G267" s="255"/>
      <c r="H267" s="256" t="s">
        <v>1</v>
      </c>
      <c r="I267" s="258"/>
      <c r="J267" s="255"/>
      <c r="K267" s="255"/>
      <c r="L267" s="259"/>
      <c r="M267" s="260"/>
      <c r="N267" s="261"/>
      <c r="O267" s="261"/>
      <c r="P267" s="261"/>
      <c r="Q267" s="261"/>
      <c r="R267" s="261"/>
      <c r="S267" s="261"/>
      <c r="T267" s="26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3" t="s">
        <v>149</v>
      </c>
      <c r="AU267" s="263" t="s">
        <v>84</v>
      </c>
      <c r="AV267" s="15" t="s">
        <v>82</v>
      </c>
      <c r="AW267" s="15" t="s">
        <v>31</v>
      </c>
      <c r="AX267" s="15" t="s">
        <v>74</v>
      </c>
      <c r="AY267" s="263" t="s">
        <v>131</v>
      </c>
    </row>
    <row r="268" s="13" customFormat="1">
      <c r="A268" s="13"/>
      <c r="B268" s="231"/>
      <c r="C268" s="232"/>
      <c r="D268" s="233" t="s">
        <v>149</v>
      </c>
      <c r="E268" s="234" t="s">
        <v>1</v>
      </c>
      <c r="F268" s="235" t="s">
        <v>349</v>
      </c>
      <c r="G268" s="232"/>
      <c r="H268" s="236">
        <v>0.59999999999999998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149</v>
      </c>
      <c r="AU268" s="242" t="s">
        <v>84</v>
      </c>
      <c r="AV268" s="13" t="s">
        <v>84</v>
      </c>
      <c r="AW268" s="13" t="s">
        <v>31</v>
      </c>
      <c r="AX268" s="13" t="s">
        <v>74</v>
      </c>
      <c r="AY268" s="242" t="s">
        <v>131</v>
      </c>
    </row>
    <row r="269" s="13" customFormat="1">
      <c r="A269" s="13"/>
      <c r="B269" s="231"/>
      <c r="C269" s="232"/>
      <c r="D269" s="233" t="s">
        <v>149</v>
      </c>
      <c r="E269" s="234" t="s">
        <v>1</v>
      </c>
      <c r="F269" s="235" t="s">
        <v>349</v>
      </c>
      <c r="G269" s="232"/>
      <c r="H269" s="236">
        <v>0.59999999999999998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149</v>
      </c>
      <c r="AU269" s="242" t="s">
        <v>84</v>
      </c>
      <c r="AV269" s="13" t="s">
        <v>84</v>
      </c>
      <c r="AW269" s="13" t="s">
        <v>31</v>
      </c>
      <c r="AX269" s="13" t="s">
        <v>74</v>
      </c>
      <c r="AY269" s="242" t="s">
        <v>131</v>
      </c>
    </row>
    <row r="270" s="14" customFormat="1">
      <c r="A270" s="14"/>
      <c r="B270" s="243"/>
      <c r="C270" s="244"/>
      <c r="D270" s="233" t="s">
        <v>149</v>
      </c>
      <c r="E270" s="245" t="s">
        <v>1</v>
      </c>
      <c r="F270" s="246" t="s">
        <v>153</v>
      </c>
      <c r="G270" s="244"/>
      <c r="H270" s="247">
        <v>1.2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149</v>
      </c>
      <c r="AU270" s="253" t="s">
        <v>84</v>
      </c>
      <c r="AV270" s="14" t="s">
        <v>138</v>
      </c>
      <c r="AW270" s="14" t="s">
        <v>31</v>
      </c>
      <c r="AX270" s="14" t="s">
        <v>82</v>
      </c>
      <c r="AY270" s="253" t="s">
        <v>131</v>
      </c>
    </row>
    <row r="271" s="2" customFormat="1" ht="14.4" customHeight="1">
      <c r="A271" s="38"/>
      <c r="B271" s="39"/>
      <c r="C271" s="218" t="s">
        <v>350</v>
      </c>
      <c r="D271" s="218" t="s">
        <v>133</v>
      </c>
      <c r="E271" s="219" t="s">
        <v>351</v>
      </c>
      <c r="F271" s="220" t="s">
        <v>352</v>
      </c>
      <c r="G271" s="221" t="s">
        <v>195</v>
      </c>
      <c r="H271" s="222">
        <v>1.2</v>
      </c>
      <c r="I271" s="223"/>
      <c r="J271" s="224">
        <f>ROUND(I271*H271,2)</f>
        <v>0</v>
      </c>
      <c r="K271" s="220" t="s">
        <v>137</v>
      </c>
      <c r="L271" s="44"/>
      <c r="M271" s="225" t="s">
        <v>1</v>
      </c>
      <c r="N271" s="226" t="s">
        <v>39</v>
      </c>
      <c r="O271" s="91"/>
      <c r="P271" s="227">
        <f>O271*H271</f>
        <v>0</v>
      </c>
      <c r="Q271" s="227">
        <v>0.042180000000000002</v>
      </c>
      <c r="R271" s="227">
        <f>Q271*H271</f>
        <v>0.050616000000000001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138</v>
      </c>
      <c r="AT271" s="229" t="s">
        <v>133</v>
      </c>
      <c r="AU271" s="229" t="s">
        <v>84</v>
      </c>
      <c r="AY271" s="17" t="s">
        <v>131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82</v>
      </c>
      <c r="BK271" s="230">
        <f>ROUND(I271*H271,2)</f>
        <v>0</v>
      </c>
      <c r="BL271" s="17" t="s">
        <v>138</v>
      </c>
      <c r="BM271" s="229" t="s">
        <v>353</v>
      </c>
    </row>
    <row r="272" s="15" customFormat="1">
      <c r="A272" s="15"/>
      <c r="B272" s="254"/>
      <c r="C272" s="255"/>
      <c r="D272" s="233" t="s">
        <v>149</v>
      </c>
      <c r="E272" s="256" t="s">
        <v>1</v>
      </c>
      <c r="F272" s="257" t="s">
        <v>341</v>
      </c>
      <c r="G272" s="255"/>
      <c r="H272" s="256" t="s">
        <v>1</v>
      </c>
      <c r="I272" s="258"/>
      <c r="J272" s="255"/>
      <c r="K272" s="255"/>
      <c r="L272" s="259"/>
      <c r="M272" s="260"/>
      <c r="N272" s="261"/>
      <c r="O272" s="261"/>
      <c r="P272" s="261"/>
      <c r="Q272" s="261"/>
      <c r="R272" s="261"/>
      <c r="S272" s="261"/>
      <c r="T272" s="262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3" t="s">
        <v>149</v>
      </c>
      <c r="AU272" s="263" t="s">
        <v>84</v>
      </c>
      <c r="AV272" s="15" t="s">
        <v>82</v>
      </c>
      <c r="AW272" s="15" t="s">
        <v>31</v>
      </c>
      <c r="AX272" s="15" t="s">
        <v>74</v>
      </c>
      <c r="AY272" s="263" t="s">
        <v>131</v>
      </c>
    </row>
    <row r="273" s="13" customFormat="1">
      <c r="A273" s="13"/>
      <c r="B273" s="231"/>
      <c r="C273" s="232"/>
      <c r="D273" s="233" t="s">
        <v>149</v>
      </c>
      <c r="E273" s="234" t="s">
        <v>1</v>
      </c>
      <c r="F273" s="235" t="s">
        <v>349</v>
      </c>
      <c r="G273" s="232"/>
      <c r="H273" s="236">
        <v>0.59999999999999998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149</v>
      </c>
      <c r="AU273" s="242" t="s">
        <v>84</v>
      </c>
      <c r="AV273" s="13" t="s">
        <v>84</v>
      </c>
      <c r="AW273" s="13" t="s">
        <v>31</v>
      </c>
      <c r="AX273" s="13" t="s">
        <v>74</v>
      </c>
      <c r="AY273" s="242" t="s">
        <v>131</v>
      </c>
    </row>
    <row r="274" s="13" customFormat="1">
      <c r="A274" s="13"/>
      <c r="B274" s="231"/>
      <c r="C274" s="232"/>
      <c r="D274" s="233" t="s">
        <v>149</v>
      </c>
      <c r="E274" s="234" t="s">
        <v>1</v>
      </c>
      <c r="F274" s="235" t="s">
        <v>349</v>
      </c>
      <c r="G274" s="232"/>
      <c r="H274" s="236">
        <v>0.59999999999999998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149</v>
      </c>
      <c r="AU274" s="242" t="s">
        <v>84</v>
      </c>
      <c r="AV274" s="13" t="s">
        <v>84</v>
      </c>
      <c r="AW274" s="13" t="s">
        <v>31</v>
      </c>
      <c r="AX274" s="13" t="s">
        <v>74</v>
      </c>
      <c r="AY274" s="242" t="s">
        <v>131</v>
      </c>
    </row>
    <row r="275" s="14" customFormat="1">
      <c r="A275" s="14"/>
      <c r="B275" s="243"/>
      <c r="C275" s="244"/>
      <c r="D275" s="233" t="s">
        <v>149</v>
      </c>
      <c r="E275" s="245" t="s">
        <v>1</v>
      </c>
      <c r="F275" s="246" t="s">
        <v>153</v>
      </c>
      <c r="G275" s="244"/>
      <c r="H275" s="247">
        <v>1.2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149</v>
      </c>
      <c r="AU275" s="253" t="s">
        <v>84</v>
      </c>
      <c r="AV275" s="14" t="s">
        <v>138</v>
      </c>
      <c r="AW275" s="14" t="s">
        <v>31</v>
      </c>
      <c r="AX275" s="14" t="s">
        <v>82</v>
      </c>
      <c r="AY275" s="253" t="s">
        <v>131</v>
      </c>
    </row>
    <row r="276" s="2" customFormat="1" ht="14.4" customHeight="1">
      <c r="A276" s="38"/>
      <c r="B276" s="39"/>
      <c r="C276" s="218" t="s">
        <v>354</v>
      </c>
      <c r="D276" s="218" t="s">
        <v>133</v>
      </c>
      <c r="E276" s="219" t="s">
        <v>355</v>
      </c>
      <c r="F276" s="220" t="s">
        <v>356</v>
      </c>
      <c r="G276" s="221" t="s">
        <v>171</v>
      </c>
      <c r="H276" s="222">
        <v>1.2</v>
      </c>
      <c r="I276" s="223"/>
      <c r="J276" s="224">
        <f>ROUND(I276*H276,2)</f>
        <v>0</v>
      </c>
      <c r="K276" s="220" t="s">
        <v>137</v>
      </c>
      <c r="L276" s="44"/>
      <c r="M276" s="225" t="s">
        <v>1</v>
      </c>
      <c r="N276" s="226" t="s">
        <v>39</v>
      </c>
      <c r="O276" s="91"/>
      <c r="P276" s="227">
        <f>O276*H276</f>
        <v>0</v>
      </c>
      <c r="Q276" s="227">
        <v>2.2563399999999998</v>
      </c>
      <c r="R276" s="227">
        <f>Q276*H276</f>
        <v>2.7076079999999996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138</v>
      </c>
      <c r="AT276" s="229" t="s">
        <v>133</v>
      </c>
      <c r="AU276" s="229" t="s">
        <v>84</v>
      </c>
      <c r="AY276" s="17" t="s">
        <v>131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82</v>
      </c>
      <c r="BK276" s="230">
        <f>ROUND(I276*H276,2)</f>
        <v>0</v>
      </c>
      <c r="BL276" s="17" t="s">
        <v>138</v>
      </c>
      <c r="BM276" s="229" t="s">
        <v>357</v>
      </c>
    </row>
    <row r="277" s="2" customFormat="1" ht="14.4" customHeight="1">
      <c r="A277" s="38"/>
      <c r="B277" s="39"/>
      <c r="C277" s="218" t="s">
        <v>358</v>
      </c>
      <c r="D277" s="218" t="s">
        <v>133</v>
      </c>
      <c r="E277" s="219" t="s">
        <v>359</v>
      </c>
      <c r="F277" s="220" t="s">
        <v>360</v>
      </c>
      <c r="G277" s="221" t="s">
        <v>195</v>
      </c>
      <c r="H277" s="222">
        <v>3.2730000000000001</v>
      </c>
      <c r="I277" s="223"/>
      <c r="J277" s="224">
        <f>ROUND(I277*H277,2)</f>
        <v>0</v>
      </c>
      <c r="K277" s="220" t="s">
        <v>1</v>
      </c>
      <c r="L277" s="44"/>
      <c r="M277" s="225" t="s">
        <v>1</v>
      </c>
      <c r="N277" s="226" t="s">
        <v>39</v>
      </c>
      <c r="O277" s="91"/>
      <c r="P277" s="227">
        <f>O277*H277</f>
        <v>0</v>
      </c>
      <c r="Q277" s="227">
        <v>1</v>
      </c>
      <c r="R277" s="227">
        <f>Q277*H277</f>
        <v>3.2730000000000001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138</v>
      </c>
      <c r="AT277" s="229" t="s">
        <v>133</v>
      </c>
      <c r="AU277" s="229" t="s">
        <v>84</v>
      </c>
      <c r="AY277" s="17" t="s">
        <v>131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82</v>
      </c>
      <c r="BK277" s="230">
        <f>ROUND(I277*H277,2)</f>
        <v>0</v>
      </c>
      <c r="BL277" s="17" t="s">
        <v>138</v>
      </c>
      <c r="BM277" s="229" t="s">
        <v>361</v>
      </c>
    </row>
    <row r="278" s="15" customFormat="1">
      <c r="A278" s="15"/>
      <c r="B278" s="254"/>
      <c r="C278" s="255"/>
      <c r="D278" s="233" t="s">
        <v>149</v>
      </c>
      <c r="E278" s="256" t="s">
        <v>1</v>
      </c>
      <c r="F278" s="257" t="s">
        <v>189</v>
      </c>
      <c r="G278" s="255"/>
      <c r="H278" s="256" t="s">
        <v>1</v>
      </c>
      <c r="I278" s="258"/>
      <c r="J278" s="255"/>
      <c r="K278" s="255"/>
      <c r="L278" s="259"/>
      <c r="M278" s="260"/>
      <c r="N278" s="261"/>
      <c r="O278" s="261"/>
      <c r="P278" s="261"/>
      <c r="Q278" s="261"/>
      <c r="R278" s="261"/>
      <c r="S278" s="261"/>
      <c r="T278" s="26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3" t="s">
        <v>149</v>
      </c>
      <c r="AU278" s="263" t="s">
        <v>84</v>
      </c>
      <c r="AV278" s="15" t="s">
        <v>82</v>
      </c>
      <c r="AW278" s="15" t="s">
        <v>31</v>
      </c>
      <c r="AX278" s="15" t="s">
        <v>74</v>
      </c>
      <c r="AY278" s="263" t="s">
        <v>131</v>
      </c>
    </row>
    <row r="279" s="15" customFormat="1">
      <c r="A279" s="15"/>
      <c r="B279" s="254"/>
      <c r="C279" s="255"/>
      <c r="D279" s="233" t="s">
        <v>149</v>
      </c>
      <c r="E279" s="256" t="s">
        <v>1</v>
      </c>
      <c r="F279" s="257" t="s">
        <v>190</v>
      </c>
      <c r="G279" s="255"/>
      <c r="H279" s="256" t="s">
        <v>1</v>
      </c>
      <c r="I279" s="258"/>
      <c r="J279" s="255"/>
      <c r="K279" s="255"/>
      <c r="L279" s="259"/>
      <c r="M279" s="260"/>
      <c r="N279" s="261"/>
      <c r="O279" s="261"/>
      <c r="P279" s="261"/>
      <c r="Q279" s="261"/>
      <c r="R279" s="261"/>
      <c r="S279" s="261"/>
      <c r="T279" s="26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3" t="s">
        <v>149</v>
      </c>
      <c r="AU279" s="263" t="s">
        <v>84</v>
      </c>
      <c r="AV279" s="15" t="s">
        <v>82</v>
      </c>
      <c r="AW279" s="15" t="s">
        <v>31</v>
      </c>
      <c r="AX279" s="15" t="s">
        <v>74</v>
      </c>
      <c r="AY279" s="263" t="s">
        <v>131</v>
      </c>
    </row>
    <row r="280" s="13" customFormat="1">
      <c r="A280" s="13"/>
      <c r="B280" s="231"/>
      <c r="C280" s="232"/>
      <c r="D280" s="233" t="s">
        <v>149</v>
      </c>
      <c r="E280" s="234" t="s">
        <v>1</v>
      </c>
      <c r="F280" s="235" t="s">
        <v>362</v>
      </c>
      <c r="G280" s="232"/>
      <c r="H280" s="236">
        <v>5.3630000000000004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149</v>
      </c>
      <c r="AU280" s="242" t="s">
        <v>84</v>
      </c>
      <c r="AV280" s="13" t="s">
        <v>84</v>
      </c>
      <c r="AW280" s="13" t="s">
        <v>31</v>
      </c>
      <c r="AX280" s="13" t="s">
        <v>74</v>
      </c>
      <c r="AY280" s="242" t="s">
        <v>131</v>
      </c>
    </row>
    <row r="281" s="13" customFormat="1">
      <c r="A281" s="13"/>
      <c r="B281" s="231"/>
      <c r="C281" s="232"/>
      <c r="D281" s="233" t="s">
        <v>149</v>
      </c>
      <c r="E281" s="234" t="s">
        <v>1</v>
      </c>
      <c r="F281" s="235" t="s">
        <v>363</v>
      </c>
      <c r="G281" s="232"/>
      <c r="H281" s="236">
        <v>-2.0899999999999999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149</v>
      </c>
      <c r="AU281" s="242" t="s">
        <v>84</v>
      </c>
      <c r="AV281" s="13" t="s">
        <v>84</v>
      </c>
      <c r="AW281" s="13" t="s">
        <v>31</v>
      </c>
      <c r="AX281" s="13" t="s">
        <v>74</v>
      </c>
      <c r="AY281" s="242" t="s">
        <v>131</v>
      </c>
    </row>
    <row r="282" s="14" customFormat="1">
      <c r="A282" s="14"/>
      <c r="B282" s="243"/>
      <c r="C282" s="244"/>
      <c r="D282" s="233" t="s">
        <v>149</v>
      </c>
      <c r="E282" s="245" t="s">
        <v>1</v>
      </c>
      <c r="F282" s="246" t="s">
        <v>153</v>
      </c>
      <c r="G282" s="244"/>
      <c r="H282" s="247">
        <v>3.2730000000000006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149</v>
      </c>
      <c r="AU282" s="253" t="s">
        <v>84</v>
      </c>
      <c r="AV282" s="14" t="s">
        <v>138</v>
      </c>
      <c r="AW282" s="14" t="s">
        <v>31</v>
      </c>
      <c r="AX282" s="14" t="s">
        <v>82</v>
      </c>
      <c r="AY282" s="253" t="s">
        <v>131</v>
      </c>
    </row>
    <row r="283" s="12" customFormat="1" ht="22.8" customHeight="1">
      <c r="A283" s="12"/>
      <c r="B283" s="202"/>
      <c r="C283" s="203"/>
      <c r="D283" s="204" t="s">
        <v>73</v>
      </c>
      <c r="E283" s="216" t="s">
        <v>175</v>
      </c>
      <c r="F283" s="216" t="s">
        <v>364</v>
      </c>
      <c r="G283" s="203"/>
      <c r="H283" s="203"/>
      <c r="I283" s="206"/>
      <c r="J283" s="217">
        <f>BK283</f>
        <v>0</v>
      </c>
      <c r="K283" s="203"/>
      <c r="L283" s="208"/>
      <c r="M283" s="209"/>
      <c r="N283" s="210"/>
      <c r="O283" s="210"/>
      <c r="P283" s="211">
        <f>SUM(P284:P293)</f>
        <v>0</v>
      </c>
      <c r="Q283" s="210"/>
      <c r="R283" s="211">
        <f>SUM(R284:R293)</f>
        <v>0.083960000000000007</v>
      </c>
      <c r="S283" s="210"/>
      <c r="T283" s="212">
        <f>SUM(T284:T293)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3" t="s">
        <v>82</v>
      </c>
      <c r="AT283" s="214" t="s">
        <v>73</v>
      </c>
      <c r="AU283" s="214" t="s">
        <v>82</v>
      </c>
      <c r="AY283" s="213" t="s">
        <v>131</v>
      </c>
      <c r="BK283" s="215">
        <f>SUM(BK284:BK293)</f>
        <v>0</v>
      </c>
    </row>
    <row r="284" s="2" customFormat="1" ht="14.4" customHeight="1">
      <c r="A284" s="38"/>
      <c r="B284" s="39"/>
      <c r="C284" s="218" t="s">
        <v>365</v>
      </c>
      <c r="D284" s="218" t="s">
        <v>133</v>
      </c>
      <c r="E284" s="219" t="s">
        <v>366</v>
      </c>
      <c r="F284" s="220" t="s">
        <v>367</v>
      </c>
      <c r="G284" s="221" t="s">
        <v>147</v>
      </c>
      <c r="H284" s="222">
        <v>419.80000000000001</v>
      </c>
      <c r="I284" s="223"/>
      <c r="J284" s="224">
        <f>ROUND(I284*H284,2)</f>
        <v>0</v>
      </c>
      <c r="K284" s="220" t="s">
        <v>137</v>
      </c>
      <c r="L284" s="44"/>
      <c r="M284" s="225" t="s">
        <v>1</v>
      </c>
      <c r="N284" s="226" t="s">
        <v>39</v>
      </c>
      <c r="O284" s="91"/>
      <c r="P284" s="227">
        <f>O284*H284</f>
        <v>0</v>
      </c>
      <c r="Q284" s="227">
        <v>6.0000000000000002E-05</v>
      </c>
      <c r="R284" s="227">
        <f>Q284*H284</f>
        <v>0.025188000000000002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368</v>
      </c>
      <c r="AT284" s="229" t="s">
        <v>133</v>
      </c>
      <c r="AU284" s="229" t="s">
        <v>84</v>
      </c>
      <c r="AY284" s="17" t="s">
        <v>131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82</v>
      </c>
      <c r="BK284" s="230">
        <f>ROUND(I284*H284,2)</f>
        <v>0</v>
      </c>
      <c r="BL284" s="17" t="s">
        <v>368</v>
      </c>
      <c r="BM284" s="229" t="s">
        <v>369</v>
      </c>
    </row>
    <row r="285" s="13" customFormat="1">
      <c r="A285" s="13"/>
      <c r="B285" s="231"/>
      <c r="C285" s="232"/>
      <c r="D285" s="233" t="s">
        <v>149</v>
      </c>
      <c r="E285" s="234" t="s">
        <v>1</v>
      </c>
      <c r="F285" s="235" t="s">
        <v>370</v>
      </c>
      <c r="G285" s="232"/>
      <c r="H285" s="236">
        <v>110.40000000000001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149</v>
      </c>
      <c r="AU285" s="242" t="s">
        <v>84</v>
      </c>
      <c r="AV285" s="13" t="s">
        <v>84</v>
      </c>
      <c r="AW285" s="13" t="s">
        <v>31</v>
      </c>
      <c r="AX285" s="13" t="s">
        <v>74</v>
      </c>
      <c r="AY285" s="242" t="s">
        <v>131</v>
      </c>
    </row>
    <row r="286" s="13" customFormat="1">
      <c r="A286" s="13"/>
      <c r="B286" s="231"/>
      <c r="C286" s="232"/>
      <c r="D286" s="233" t="s">
        <v>149</v>
      </c>
      <c r="E286" s="234" t="s">
        <v>1</v>
      </c>
      <c r="F286" s="235" t="s">
        <v>371</v>
      </c>
      <c r="G286" s="232"/>
      <c r="H286" s="236">
        <v>219.30000000000001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149</v>
      </c>
      <c r="AU286" s="242" t="s">
        <v>84</v>
      </c>
      <c r="AV286" s="13" t="s">
        <v>84</v>
      </c>
      <c r="AW286" s="13" t="s">
        <v>31</v>
      </c>
      <c r="AX286" s="13" t="s">
        <v>74</v>
      </c>
      <c r="AY286" s="242" t="s">
        <v>131</v>
      </c>
    </row>
    <row r="287" s="13" customFormat="1">
      <c r="A287" s="13"/>
      <c r="B287" s="231"/>
      <c r="C287" s="232"/>
      <c r="D287" s="233" t="s">
        <v>149</v>
      </c>
      <c r="E287" s="234" t="s">
        <v>1</v>
      </c>
      <c r="F287" s="235" t="s">
        <v>372</v>
      </c>
      <c r="G287" s="232"/>
      <c r="H287" s="236">
        <v>90.099999999999994</v>
      </c>
      <c r="I287" s="237"/>
      <c r="J287" s="232"/>
      <c r="K287" s="232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149</v>
      </c>
      <c r="AU287" s="242" t="s">
        <v>84</v>
      </c>
      <c r="AV287" s="13" t="s">
        <v>84</v>
      </c>
      <c r="AW287" s="13" t="s">
        <v>31</v>
      </c>
      <c r="AX287" s="13" t="s">
        <v>74</v>
      </c>
      <c r="AY287" s="242" t="s">
        <v>131</v>
      </c>
    </row>
    <row r="288" s="14" customFormat="1">
      <c r="A288" s="14"/>
      <c r="B288" s="243"/>
      <c r="C288" s="244"/>
      <c r="D288" s="233" t="s">
        <v>149</v>
      </c>
      <c r="E288" s="245" t="s">
        <v>1</v>
      </c>
      <c r="F288" s="246" t="s">
        <v>153</v>
      </c>
      <c r="G288" s="244"/>
      <c r="H288" s="247">
        <v>419.80000000000007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149</v>
      </c>
      <c r="AU288" s="253" t="s">
        <v>84</v>
      </c>
      <c r="AV288" s="14" t="s">
        <v>138</v>
      </c>
      <c r="AW288" s="14" t="s">
        <v>31</v>
      </c>
      <c r="AX288" s="14" t="s">
        <v>82</v>
      </c>
      <c r="AY288" s="253" t="s">
        <v>131</v>
      </c>
    </row>
    <row r="289" s="2" customFormat="1" ht="14.4" customHeight="1">
      <c r="A289" s="38"/>
      <c r="B289" s="39"/>
      <c r="C289" s="218" t="s">
        <v>373</v>
      </c>
      <c r="D289" s="218" t="s">
        <v>133</v>
      </c>
      <c r="E289" s="219" t="s">
        <v>374</v>
      </c>
      <c r="F289" s="220" t="s">
        <v>375</v>
      </c>
      <c r="G289" s="221" t="s">
        <v>147</v>
      </c>
      <c r="H289" s="222">
        <v>839.60000000000002</v>
      </c>
      <c r="I289" s="223"/>
      <c r="J289" s="224">
        <f>ROUND(I289*H289,2)</f>
        <v>0</v>
      </c>
      <c r="K289" s="220" t="s">
        <v>137</v>
      </c>
      <c r="L289" s="44"/>
      <c r="M289" s="225" t="s">
        <v>1</v>
      </c>
      <c r="N289" s="226" t="s">
        <v>39</v>
      </c>
      <c r="O289" s="91"/>
      <c r="P289" s="227">
        <f>O289*H289</f>
        <v>0</v>
      </c>
      <c r="Q289" s="227">
        <v>6.9999999999999994E-05</v>
      </c>
      <c r="R289" s="227">
        <f>Q289*H289</f>
        <v>0.058771999999999998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138</v>
      </c>
      <c r="AT289" s="229" t="s">
        <v>133</v>
      </c>
      <c r="AU289" s="229" t="s">
        <v>84</v>
      </c>
      <c r="AY289" s="17" t="s">
        <v>131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82</v>
      </c>
      <c r="BK289" s="230">
        <f>ROUND(I289*H289,2)</f>
        <v>0</v>
      </c>
      <c r="BL289" s="17" t="s">
        <v>138</v>
      </c>
      <c r="BM289" s="229" t="s">
        <v>376</v>
      </c>
    </row>
    <row r="290" s="13" customFormat="1">
      <c r="A290" s="13"/>
      <c r="B290" s="231"/>
      <c r="C290" s="232"/>
      <c r="D290" s="233" t="s">
        <v>149</v>
      </c>
      <c r="E290" s="234" t="s">
        <v>1</v>
      </c>
      <c r="F290" s="235" t="s">
        <v>377</v>
      </c>
      <c r="G290" s="232"/>
      <c r="H290" s="236">
        <v>220.80000000000001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149</v>
      </c>
      <c r="AU290" s="242" t="s">
        <v>84</v>
      </c>
      <c r="AV290" s="13" t="s">
        <v>84</v>
      </c>
      <c r="AW290" s="13" t="s">
        <v>31</v>
      </c>
      <c r="AX290" s="13" t="s">
        <v>74</v>
      </c>
      <c r="AY290" s="242" t="s">
        <v>131</v>
      </c>
    </row>
    <row r="291" s="13" customFormat="1">
      <c r="A291" s="13"/>
      <c r="B291" s="231"/>
      <c r="C291" s="232"/>
      <c r="D291" s="233" t="s">
        <v>149</v>
      </c>
      <c r="E291" s="234" t="s">
        <v>1</v>
      </c>
      <c r="F291" s="235" t="s">
        <v>378</v>
      </c>
      <c r="G291" s="232"/>
      <c r="H291" s="236">
        <v>438.60000000000002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149</v>
      </c>
      <c r="AU291" s="242" t="s">
        <v>84</v>
      </c>
      <c r="AV291" s="13" t="s">
        <v>84</v>
      </c>
      <c r="AW291" s="13" t="s">
        <v>31</v>
      </c>
      <c r="AX291" s="13" t="s">
        <v>74</v>
      </c>
      <c r="AY291" s="242" t="s">
        <v>131</v>
      </c>
    </row>
    <row r="292" s="13" customFormat="1">
      <c r="A292" s="13"/>
      <c r="B292" s="231"/>
      <c r="C292" s="232"/>
      <c r="D292" s="233" t="s">
        <v>149</v>
      </c>
      <c r="E292" s="234" t="s">
        <v>1</v>
      </c>
      <c r="F292" s="235" t="s">
        <v>379</v>
      </c>
      <c r="G292" s="232"/>
      <c r="H292" s="236">
        <v>180.19999999999999</v>
      </c>
      <c r="I292" s="237"/>
      <c r="J292" s="232"/>
      <c r="K292" s="232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149</v>
      </c>
      <c r="AU292" s="242" t="s">
        <v>84</v>
      </c>
      <c r="AV292" s="13" t="s">
        <v>84</v>
      </c>
      <c r="AW292" s="13" t="s">
        <v>31</v>
      </c>
      <c r="AX292" s="13" t="s">
        <v>74</v>
      </c>
      <c r="AY292" s="242" t="s">
        <v>131</v>
      </c>
    </row>
    <row r="293" s="14" customFormat="1">
      <c r="A293" s="14"/>
      <c r="B293" s="243"/>
      <c r="C293" s="244"/>
      <c r="D293" s="233" t="s">
        <v>149</v>
      </c>
      <c r="E293" s="245" t="s">
        <v>1</v>
      </c>
      <c r="F293" s="246" t="s">
        <v>153</v>
      </c>
      <c r="G293" s="244"/>
      <c r="H293" s="247">
        <v>839.60000000000014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149</v>
      </c>
      <c r="AU293" s="253" t="s">
        <v>84</v>
      </c>
      <c r="AV293" s="14" t="s">
        <v>138</v>
      </c>
      <c r="AW293" s="14" t="s">
        <v>31</v>
      </c>
      <c r="AX293" s="14" t="s">
        <v>82</v>
      </c>
      <c r="AY293" s="253" t="s">
        <v>131</v>
      </c>
    </row>
    <row r="294" s="12" customFormat="1" ht="22.8" customHeight="1">
      <c r="A294" s="12"/>
      <c r="B294" s="202"/>
      <c r="C294" s="203"/>
      <c r="D294" s="204" t="s">
        <v>73</v>
      </c>
      <c r="E294" s="216" t="s">
        <v>185</v>
      </c>
      <c r="F294" s="216" t="s">
        <v>380</v>
      </c>
      <c r="G294" s="203"/>
      <c r="H294" s="203"/>
      <c r="I294" s="206"/>
      <c r="J294" s="217">
        <f>BK294</f>
        <v>0</v>
      </c>
      <c r="K294" s="203"/>
      <c r="L294" s="208"/>
      <c r="M294" s="209"/>
      <c r="N294" s="210"/>
      <c r="O294" s="210"/>
      <c r="P294" s="211">
        <f>P295+SUM(P296:P321)+P328</f>
        <v>0</v>
      </c>
      <c r="Q294" s="210"/>
      <c r="R294" s="211">
        <f>R295+SUM(R296:R321)+R328</f>
        <v>0.0056469999999999992</v>
      </c>
      <c r="S294" s="210"/>
      <c r="T294" s="212">
        <f>T295+SUM(T296:T321)+T328</f>
        <v>4.3446160000000003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3" t="s">
        <v>82</v>
      </c>
      <c r="AT294" s="214" t="s">
        <v>73</v>
      </c>
      <c r="AU294" s="214" t="s">
        <v>82</v>
      </c>
      <c r="AY294" s="213" t="s">
        <v>131</v>
      </c>
      <c r="BK294" s="215">
        <f>BK295+SUM(BK296:BK321)+BK328</f>
        <v>0</v>
      </c>
    </row>
    <row r="295" s="2" customFormat="1" ht="14.4" customHeight="1">
      <c r="A295" s="38"/>
      <c r="B295" s="39"/>
      <c r="C295" s="218" t="s">
        <v>381</v>
      </c>
      <c r="D295" s="218" t="s">
        <v>133</v>
      </c>
      <c r="E295" s="219" t="s">
        <v>382</v>
      </c>
      <c r="F295" s="220" t="s">
        <v>383</v>
      </c>
      <c r="G295" s="221" t="s">
        <v>171</v>
      </c>
      <c r="H295" s="222">
        <v>0.53600000000000003</v>
      </c>
      <c r="I295" s="223"/>
      <c r="J295" s="224">
        <f>ROUND(I295*H295,2)</f>
        <v>0</v>
      </c>
      <c r="K295" s="220" t="s">
        <v>137</v>
      </c>
      <c r="L295" s="44"/>
      <c r="M295" s="225" t="s">
        <v>1</v>
      </c>
      <c r="N295" s="226" t="s">
        <v>39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2.2000000000000002</v>
      </c>
      <c r="T295" s="228">
        <f>S295*H295</f>
        <v>1.1792000000000003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138</v>
      </c>
      <c r="AT295" s="229" t="s">
        <v>133</v>
      </c>
      <c r="AU295" s="229" t="s">
        <v>84</v>
      </c>
      <c r="AY295" s="17" t="s">
        <v>131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82</v>
      </c>
      <c r="BK295" s="230">
        <f>ROUND(I295*H295,2)</f>
        <v>0</v>
      </c>
      <c r="BL295" s="17" t="s">
        <v>138</v>
      </c>
      <c r="BM295" s="229" t="s">
        <v>384</v>
      </c>
    </row>
    <row r="296" s="15" customFormat="1">
      <c r="A296" s="15"/>
      <c r="B296" s="254"/>
      <c r="C296" s="255"/>
      <c r="D296" s="233" t="s">
        <v>149</v>
      </c>
      <c r="E296" s="256" t="s">
        <v>1</v>
      </c>
      <c r="F296" s="257" t="s">
        <v>189</v>
      </c>
      <c r="G296" s="255"/>
      <c r="H296" s="256" t="s">
        <v>1</v>
      </c>
      <c r="I296" s="258"/>
      <c r="J296" s="255"/>
      <c r="K296" s="255"/>
      <c r="L296" s="259"/>
      <c r="M296" s="260"/>
      <c r="N296" s="261"/>
      <c r="O296" s="261"/>
      <c r="P296" s="261"/>
      <c r="Q296" s="261"/>
      <c r="R296" s="261"/>
      <c r="S296" s="261"/>
      <c r="T296" s="26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3" t="s">
        <v>149</v>
      </c>
      <c r="AU296" s="263" t="s">
        <v>84</v>
      </c>
      <c r="AV296" s="15" t="s">
        <v>82</v>
      </c>
      <c r="AW296" s="15" t="s">
        <v>31</v>
      </c>
      <c r="AX296" s="15" t="s">
        <v>74</v>
      </c>
      <c r="AY296" s="263" t="s">
        <v>131</v>
      </c>
    </row>
    <row r="297" s="13" customFormat="1">
      <c r="A297" s="13"/>
      <c r="B297" s="231"/>
      <c r="C297" s="232"/>
      <c r="D297" s="233" t="s">
        <v>149</v>
      </c>
      <c r="E297" s="234" t="s">
        <v>1</v>
      </c>
      <c r="F297" s="235" t="s">
        <v>299</v>
      </c>
      <c r="G297" s="232"/>
      <c r="H297" s="236">
        <v>0.53600000000000003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149</v>
      </c>
      <c r="AU297" s="242" t="s">
        <v>84</v>
      </c>
      <c r="AV297" s="13" t="s">
        <v>84</v>
      </c>
      <c r="AW297" s="13" t="s">
        <v>31</v>
      </c>
      <c r="AX297" s="13" t="s">
        <v>74</v>
      </c>
      <c r="AY297" s="242" t="s">
        <v>131</v>
      </c>
    </row>
    <row r="298" s="14" customFormat="1">
      <c r="A298" s="14"/>
      <c r="B298" s="243"/>
      <c r="C298" s="244"/>
      <c r="D298" s="233" t="s">
        <v>149</v>
      </c>
      <c r="E298" s="245" t="s">
        <v>1</v>
      </c>
      <c r="F298" s="246" t="s">
        <v>153</v>
      </c>
      <c r="G298" s="244"/>
      <c r="H298" s="247">
        <v>0.53600000000000003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149</v>
      </c>
      <c r="AU298" s="253" t="s">
        <v>84</v>
      </c>
      <c r="AV298" s="14" t="s">
        <v>138</v>
      </c>
      <c r="AW298" s="14" t="s">
        <v>31</v>
      </c>
      <c r="AX298" s="14" t="s">
        <v>82</v>
      </c>
      <c r="AY298" s="253" t="s">
        <v>131</v>
      </c>
    </row>
    <row r="299" s="2" customFormat="1" ht="14.4" customHeight="1">
      <c r="A299" s="38"/>
      <c r="B299" s="39"/>
      <c r="C299" s="218" t="s">
        <v>385</v>
      </c>
      <c r="D299" s="218" t="s">
        <v>133</v>
      </c>
      <c r="E299" s="219" t="s">
        <v>386</v>
      </c>
      <c r="F299" s="220" t="s">
        <v>387</v>
      </c>
      <c r="G299" s="221" t="s">
        <v>171</v>
      </c>
      <c r="H299" s="222">
        <v>0.80400000000000005</v>
      </c>
      <c r="I299" s="223"/>
      <c r="J299" s="224">
        <f>ROUND(I299*H299,2)</f>
        <v>0</v>
      </c>
      <c r="K299" s="220" t="s">
        <v>137</v>
      </c>
      <c r="L299" s="44"/>
      <c r="M299" s="225" t="s">
        <v>1</v>
      </c>
      <c r="N299" s="226" t="s">
        <v>39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2.2000000000000002</v>
      </c>
      <c r="T299" s="228">
        <f>S299*H299</f>
        <v>1.7688000000000002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138</v>
      </c>
      <c r="AT299" s="229" t="s">
        <v>133</v>
      </c>
      <c r="AU299" s="229" t="s">
        <v>84</v>
      </c>
      <c r="AY299" s="17" t="s">
        <v>131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82</v>
      </c>
      <c r="BK299" s="230">
        <f>ROUND(I299*H299,2)</f>
        <v>0</v>
      </c>
      <c r="BL299" s="17" t="s">
        <v>138</v>
      </c>
      <c r="BM299" s="229" t="s">
        <v>388</v>
      </c>
    </row>
    <row r="300" s="15" customFormat="1">
      <c r="A300" s="15"/>
      <c r="B300" s="254"/>
      <c r="C300" s="255"/>
      <c r="D300" s="233" t="s">
        <v>149</v>
      </c>
      <c r="E300" s="256" t="s">
        <v>1</v>
      </c>
      <c r="F300" s="257" t="s">
        <v>189</v>
      </c>
      <c r="G300" s="255"/>
      <c r="H300" s="256" t="s">
        <v>1</v>
      </c>
      <c r="I300" s="258"/>
      <c r="J300" s="255"/>
      <c r="K300" s="255"/>
      <c r="L300" s="259"/>
      <c r="M300" s="260"/>
      <c r="N300" s="261"/>
      <c r="O300" s="261"/>
      <c r="P300" s="261"/>
      <c r="Q300" s="261"/>
      <c r="R300" s="261"/>
      <c r="S300" s="261"/>
      <c r="T300" s="26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3" t="s">
        <v>149</v>
      </c>
      <c r="AU300" s="263" t="s">
        <v>84</v>
      </c>
      <c r="AV300" s="15" t="s">
        <v>82</v>
      </c>
      <c r="AW300" s="15" t="s">
        <v>31</v>
      </c>
      <c r="AX300" s="15" t="s">
        <v>74</v>
      </c>
      <c r="AY300" s="263" t="s">
        <v>131</v>
      </c>
    </row>
    <row r="301" s="13" customFormat="1">
      <c r="A301" s="13"/>
      <c r="B301" s="231"/>
      <c r="C301" s="232"/>
      <c r="D301" s="233" t="s">
        <v>149</v>
      </c>
      <c r="E301" s="234" t="s">
        <v>1</v>
      </c>
      <c r="F301" s="235" t="s">
        <v>389</v>
      </c>
      <c r="G301" s="232"/>
      <c r="H301" s="236">
        <v>0.80400000000000005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149</v>
      </c>
      <c r="AU301" s="242" t="s">
        <v>84</v>
      </c>
      <c r="AV301" s="13" t="s">
        <v>84</v>
      </c>
      <c r="AW301" s="13" t="s">
        <v>31</v>
      </c>
      <c r="AX301" s="13" t="s">
        <v>74</v>
      </c>
      <c r="AY301" s="242" t="s">
        <v>131</v>
      </c>
    </row>
    <row r="302" s="14" customFormat="1">
      <c r="A302" s="14"/>
      <c r="B302" s="243"/>
      <c r="C302" s="244"/>
      <c r="D302" s="233" t="s">
        <v>149</v>
      </c>
      <c r="E302" s="245" t="s">
        <v>1</v>
      </c>
      <c r="F302" s="246" t="s">
        <v>153</v>
      </c>
      <c r="G302" s="244"/>
      <c r="H302" s="247">
        <v>0.80400000000000005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149</v>
      </c>
      <c r="AU302" s="253" t="s">
        <v>84</v>
      </c>
      <c r="AV302" s="14" t="s">
        <v>138</v>
      </c>
      <c r="AW302" s="14" t="s">
        <v>31</v>
      </c>
      <c r="AX302" s="14" t="s">
        <v>82</v>
      </c>
      <c r="AY302" s="253" t="s">
        <v>131</v>
      </c>
    </row>
    <row r="303" s="2" customFormat="1" ht="14.4" customHeight="1">
      <c r="A303" s="38"/>
      <c r="B303" s="39"/>
      <c r="C303" s="218" t="s">
        <v>390</v>
      </c>
      <c r="D303" s="218" t="s">
        <v>133</v>
      </c>
      <c r="E303" s="219" t="s">
        <v>391</v>
      </c>
      <c r="F303" s="220" t="s">
        <v>392</v>
      </c>
      <c r="G303" s="221" t="s">
        <v>171</v>
      </c>
      <c r="H303" s="222">
        <v>0.80400000000000005</v>
      </c>
      <c r="I303" s="223"/>
      <c r="J303" s="224">
        <f>ROUND(I303*H303,2)</f>
        <v>0</v>
      </c>
      <c r="K303" s="220" t="s">
        <v>137</v>
      </c>
      <c r="L303" s="44"/>
      <c r="M303" s="225" t="s">
        <v>1</v>
      </c>
      <c r="N303" s="226" t="s">
        <v>39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0.029000000000000001</v>
      </c>
      <c r="T303" s="228">
        <f>S303*H303</f>
        <v>0.023316000000000003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138</v>
      </c>
      <c r="AT303" s="229" t="s">
        <v>133</v>
      </c>
      <c r="AU303" s="229" t="s">
        <v>84</v>
      </c>
      <c r="AY303" s="17" t="s">
        <v>131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82</v>
      </c>
      <c r="BK303" s="230">
        <f>ROUND(I303*H303,2)</f>
        <v>0</v>
      </c>
      <c r="BL303" s="17" t="s">
        <v>138</v>
      </c>
      <c r="BM303" s="229" t="s">
        <v>393</v>
      </c>
    </row>
    <row r="304" s="2" customFormat="1" ht="14.4" customHeight="1">
      <c r="A304" s="38"/>
      <c r="B304" s="39"/>
      <c r="C304" s="218" t="s">
        <v>394</v>
      </c>
      <c r="D304" s="218" t="s">
        <v>133</v>
      </c>
      <c r="E304" s="219" t="s">
        <v>395</v>
      </c>
      <c r="F304" s="220" t="s">
        <v>396</v>
      </c>
      <c r="G304" s="221" t="s">
        <v>171</v>
      </c>
      <c r="H304" s="222">
        <v>0.59999999999999998</v>
      </c>
      <c r="I304" s="223"/>
      <c r="J304" s="224">
        <f>ROUND(I304*H304,2)</f>
        <v>0</v>
      </c>
      <c r="K304" s="220" t="s">
        <v>137</v>
      </c>
      <c r="L304" s="44"/>
      <c r="M304" s="225" t="s">
        <v>1</v>
      </c>
      <c r="N304" s="226" t="s">
        <v>39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1.8</v>
      </c>
      <c r="T304" s="228">
        <f>S304*H304</f>
        <v>1.0800000000000001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138</v>
      </c>
      <c r="AT304" s="229" t="s">
        <v>133</v>
      </c>
      <c r="AU304" s="229" t="s">
        <v>84</v>
      </c>
      <c r="AY304" s="17" t="s">
        <v>131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82</v>
      </c>
      <c r="BK304" s="230">
        <f>ROUND(I304*H304,2)</f>
        <v>0</v>
      </c>
      <c r="BL304" s="17" t="s">
        <v>138</v>
      </c>
      <c r="BM304" s="229" t="s">
        <v>397</v>
      </c>
    </row>
    <row r="305" s="15" customFormat="1">
      <c r="A305" s="15"/>
      <c r="B305" s="254"/>
      <c r="C305" s="255"/>
      <c r="D305" s="233" t="s">
        <v>149</v>
      </c>
      <c r="E305" s="256" t="s">
        <v>1</v>
      </c>
      <c r="F305" s="257" t="s">
        <v>341</v>
      </c>
      <c r="G305" s="255"/>
      <c r="H305" s="256" t="s">
        <v>1</v>
      </c>
      <c r="I305" s="258"/>
      <c r="J305" s="255"/>
      <c r="K305" s="255"/>
      <c r="L305" s="259"/>
      <c r="M305" s="260"/>
      <c r="N305" s="261"/>
      <c r="O305" s="261"/>
      <c r="P305" s="261"/>
      <c r="Q305" s="261"/>
      <c r="R305" s="261"/>
      <c r="S305" s="261"/>
      <c r="T305" s="26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3" t="s">
        <v>149</v>
      </c>
      <c r="AU305" s="263" t="s">
        <v>84</v>
      </c>
      <c r="AV305" s="15" t="s">
        <v>82</v>
      </c>
      <c r="AW305" s="15" t="s">
        <v>31</v>
      </c>
      <c r="AX305" s="15" t="s">
        <v>74</v>
      </c>
      <c r="AY305" s="263" t="s">
        <v>131</v>
      </c>
    </row>
    <row r="306" s="13" customFormat="1">
      <c r="A306" s="13"/>
      <c r="B306" s="231"/>
      <c r="C306" s="232"/>
      <c r="D306" s="233" t="s">
        <v>149</v>
      </c>
      <c r="E306" s="234" t="s">
        <v>1</v>
      </c>
      <c r="F306" s="235" t="s">
        <v>342</v>
      </c>
      <c r="G306" s="232"/>
      <c r="H306" s="236">
        <v>0.29999999999999999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149</v>
      </c>
      <c r="AU306" s="242" t="s">
        <v>84</v>
      </c>
      <c r="AV306" s="13" t="s">
        <v>84</v>
      </c>
      <c r="AW306" s="13" t="s">
        <v>31</v>
      </c>
      <c r="AX306" s="13" t="s">
        <v>74</v>
      </c>
      <c r="AY306" s="242" t="s">
        <v>131</v>
      </c>
    </row>
    <row r="307" s="13" customFormat="1">
      <c r="A307" s="13"/>
      <c r="B307" s="231"/>
      <c r="C307" s="232"/>
      <c r="D307" s="233" t="s">
        <v>149</v>
      </c>
      <c r="E307" s="234" t="s">
        <v>1</v>
      </c>
      <c r="F307" s="235" t="s">
        <v>342</v>
      </c>
      <c r="G307" s="232"/>
      <c r="H307" s="236">
        <v>0.29999999999999999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149</v>
      </c>
      <c r="AU307" s="242" t="s">
        <v>84</v>
      </c>
      <c r="AV307" s="13" t="s">
        <v>84</v>
      </c>
      <c r="AW307" s="13" t="s">
        <v>31</v>
      </c>
      <c r="AX307" s="13" t="s">
        <v>74</v>
      </c>
      <c r="AY307" s="242" t="s">
        <v>131</v>
      </c>
    </row>
    <row r="308" s="14" customFormat="1">
      <c r="A308" s="14"/>
      <c r="B308" s="243"/>
      <c r="C308" s="244"/>
      <c r="D308" s="233" t="s">
        <v>149</v>
      </c>
      <c r="E308" s="245" t="s">
        <v>1</v>
      </c>
      <c r="F308" s="246" t="s">
        <v>153</v>
      </c>
      <c r="G308" s="244"/>
      <c r="H308" s="247">
        <v>0.59999999999999998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149</v>
      </c>
      <c r="AU308" s="253" t="s">
        <v>84</v>
      </c>
      <c r="AV308" s="14" t="s">
        <v>138</v>
      </c>
      <c r="AW308" s="14" t="s">
        <v>31</v>
      </c>
      <c r="AX308" s="14" t="s">
        <v>82</v>
      </c>
      <c r="AY308" s="253" t="s">
        <v>131</v>
      </c>
    </row>
    <row r="309" s="2" customFormat="1" ht="14.4" customHeight="1">
      <c r="A309" s="38"/>
      <c r="B309" s="39"/>
      <c r="C309" s="218" t="s">
        <v>398</v>
      </c>
      <c r="D309" s="218" t="s">
        <v>133</v>
      </c>
      <c r="E309" s="219" t="s">
        <v>399</v>
      </c>
      <c r="F309" s="220" t="s">
        <v>400</v>
      </c>
      <c r="G309" s="221" t="s">
        <v>147</v>
      </c>
      <c r="H309" s="222">
        <v>0.69999999999999996</v>
      </c>
      <c r="I309" s="223"/>
      <c r="J309" s="224">
        <f>ROUND(I309*H309,2)</f>
        <v>0</v>
      </c>
      <c r="K309" s="220" t="s">
        <v>137</v>
      </c>
      <c r="L309" s="44"/>
      <c r="M309" s="225" t="s">
        <v>1</v>
      </c>
      <c r="N309" s="226" t="s">
        <v>39</v>
      </c>
      <c r="O309" s="91"/>
      <c r="P309" s="227">
        <f>O309*H309</f>
        <v>0</v>
      </c>
      <c r="Q309" s="227">
        <v>0.00232</v>
      </c>
      <c r="R309" s="227">
        <f>Q309*H309</f>
        <v>0.001624</v>
      </c>
      <c r="S309" s="227">
        <v>0.10100000000000001</v>
      </c>
      <c r="T309" s="228">
        <f>S309*H309</f>
        <v>0.070699999999999999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138</v>
      </c>
      <c r="AT309" s="229" t="s">
        <v>133</v>
      </c>
      <c r="AU309" s="229" t="s">
        <v>84</v>
      </c>
      <c r="AY309" s="17" t="s">
        <v>131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82</v>
      </c>
      <c r="BK309" s="230">
        <f>ROUND(I309*H309,2)</f>
        <v>0</v>
      </c>
      <c r="BL309" s="17" t="s">
        <v>138</v>
      </c>
      <c r="BM309" s="229" t="s">
        <v>401</v>
      </c>
    </row>
    <row r="310" s="15" customFormat="1">
      <c r="A310" s="15"/>
      <c r="B310" s="254"/>
      <c r="C310" s="255"/>
      <c r="D310" s="233" t="s">
        <v>149</v>
      </c>
      <c r="E310" s="256" t="s">
        <v>1</v>
      </c>
      <c r="F310" s="257" t="s">
        <v>402</v>
      </c>
      <c r="G310" s="255"/>
      <c r="H310" s="256" t="s">
        <v>1</v>
      </c>
      <c r="I310" s="258"/>
      <c r="J310" s="255"/>
      <c r="K310" s="255"/>
      <c r="L310" s="259"/>
      <c r="M310" s="260"/>
      <c r="N310" s="261"/>
      <c r="O310" s="261"/>
      <c r="P310" s="261"/>
      <c r="Q310" s="261"/>
      <c r="R310" s="261"/>
      <c r="S310" s="261"/>
      <c r="T310" s="262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3" t="s">
        <v>149</v>
      </c>
      <c r="AU310" s="263" t="s">
        <v>84</v>
      </c>
      <c r="AV310" s="15" t="s">
        <v>82</v>
      </c>
      <c r="AW310" s="15" t="s">
        <v>31</v>
      </c>
      <c r="AX310" s="15" t="s">
        <v>74</v>
      </c>
      <c r="AY310" s="263" t="s">
        <v>131</v>
      </c>
    </row>
    <row r="311" s="13" customFormat="1">
      <c r="A311" s="13"/>
      <c r="B311" s="231"/>
      <c r="C311" s="232"/>
      <c r="D311" s="233" t="s">
        <v>149</v>
      </c>
      <c r="E311" s="234" t="s">
        <v>1</v>
      </c>
      <c r="F311" s="235" t="s">
        <v>403</v>
      </c>
      <c r="G311" s="232"/>
      <c r="H311" s="236">
        <v>0.69999999999999996</v>
      </c>
      <c r="I311" s="237"/>
      <c r="J311" s="232"/>
      <c r="K311" s="232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149</v>
      </c>
      <c r="AU311" s="242" t="s">
        <v>84</v>
      </c>
      <c r="AV311" s="13" t="s">
        <v>84</v>
      </c>
      <c r="AW311" s="13" t="s">
        <v>31</v>
      </c>
      <c r="AX311" s="13" t="s">
        <v>74</v>
      </c>
      <c r="AY311" s="242" t="s">
        <v>131</v>
      </c>
    </row>
    <row r="312" s="14" customFormat="1">
      <c r="A312" s="14"/>
      <c r="B312" s="243"/>
      <c r="C312" s="244"/>
      <c r="D312" s="233" t="s">
        <v>149</v>
      </c>
      <c r="E312" s="245" t="s">
        <v>1</v>
      </c>
      <c r="F312" s="246" t="s">
        <v>153</v>
      </c>
      <c r="G312" s="244"/>
      <c r="H312" s="247">
        <v>0.69999999999999996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149</v>
      </c>
      <c r="AU312" s="253" t="s">
        <v>84</v>
      </c>
      <c r="AV312" s="14" t="s">
        <v>138</v>
      </c>
      <c r="AW312" s="14" t="s">
        <v>31</v>
      </c>
      <c r="AX312" s="14" t="s">
        <v>82</v>
      </c>
      <c r="AY312" s="253" t="s">
        <v>131</v>
      </c>
    </row>
    <row r="313" s="2" customFormat="1" ht="14.4" customHeight="1">
      <c r="A313" s="38"/>
      <c r="B313" s="39"/>
      <c r="C313" s="218" t="s">
        <v>404</v>
      </c>
      <c r="D313" s="218" t="s">
        <v>133</v>
      </c>
      <c r="E313" s="219" t="s">
        <v>405</v>
      </c>
      <c r="F313" s="220" t="s">
        <v>406</v>
      </c>
      <c r="G313" s="221" t="s">
        <v>147</v>
      </c>
      <c r="H313" s="222">
        <v>1.3999999999999999</v>
      </c>
      <c r="I313" s="223"/>
      <c r="J313" s="224">
        <f>ROUND(I313*H313,2)</f>
        <v>0</v>
      </c>
      <c r="K313" s="220" t="s">
        <v>137</v>
      </c>
      <c r="L313" s="44"/>
      <c r="M313" s="225" t="s">
        <v>1</v>
      </c>
      <c r="N313" s="226" t="s">
        <v>39</v>
      </c>
      <c r="O313" s="91"/>
      <c r="P313" s="227">
        <f>O313*H313</f>
        <v>0</v>
      </c>
      <c r="Q313" s="227">
        <v>0.0028400000000000001</v>
      </c>
      <c r="R313" s="227">
        <f>Q313*H313</f>
        <v>0.0039759999999999995</v>
      </c>
      <c r="S313" s="227">
        <v>0.159</v>
      </c>
      <c r="T313" s="228">
        <f>S313*H313</f>
        <v>0.22259999999999999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138</v>
      </c>
      <c r="AT313" s="229" t="s">
        <v>133</v>
      </c>
      <c r="AU313" s="229" t="s">
        <v>84</v>
      </c>
      <c r="AY313" s="17" t="s">
        <v>131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82</v>
      </c>
      <c r="BK313" s="230">
        <f>ROUND(I313*H313,2)</f>
        <v>0</v>
      </c>
      <c r="BL313" s="17" t="s">
        <v>138</v>
      </c>
      <c r="BM313" s="229" t="s">
        <v>407</v>
      </c>
    </row>
    <row r="314" s="15" customFormat="1">
      <c r="A314" s="15"/>
      <c r="B314" s="254"/>
      <c r="C314" s="255"/>
      <c r="D314" s="233" t="s">
        <v>149</v>
      </c>
      <c r="E314" s="256" t="s">
        <v>1</v>
      </c>
      <c r="F314" s="257" t="s">
        <v>402</v>
      </c>
      <c r="G314" s="255"/>
      <c r="H314" s="256" t="s">
        <v>1</v>
      </c>
      <c r="I314" s="258"/>
      <c r="J314" s="255"/>
      <c r="K314" s="255"/>
      <c r="L314" s="259"/>
      <c r="M314" s="260"/>
      <c r="N314" s="261"/>
      <c r="O314" s="261"/>
      <c r="P314" s="261"/>
      <c r="Q314" s="261"/>
      <c r="R314" s="261"/>
      <c r="S314" s="261"/>
      <c r="T314" s="262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3" t="s">
        <v>149</v>
      </c>
      <c r="AU314" s="263" t="s">
        <v>84</v>
      </c>
      <c r="AV314" s="15" t="s">
        <v>82</v>
      </c>
      <c r="AW314" s="15" t="s">
        <v>31</v>
      </c>
      <c r="AX314" s="15" t="s">
        <v>74</v>
      </c>
      <c r="AY314" s="263" t="s">
        <v>131</v>
      </c>
    </row>
    <row r="315" s="13" customFormat="1">
      <c r="A315" s="13"/>
      <c r="B315" s="231"/>
      <c r="C315" s="232"/>
      <c r="D315" s="233" t="s">
        <v>149</v>
      </c>
      <c r="E315" s="234" t="s">
        <v>1</v>
      </c>
      <c r="F315" s="235" t="s">
        <v>408</v>
      </c>
      <c r="G315" s="232"/>
      <c r="H315" s="236">
        <v>1.3999999999999999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149</v>
      </c>
      <c r="AU315" s="242" t="s">
        <v>84</v>
      </c>
      <c r="AV315" s="13" t="s">
        <v>84</v>
      </c>
      <c r="AW315" s="13" t="s">
        <v>31</v>
      </c>
      <c r="AX315" s="13" t="s">
        <v>74</v>
      </c>
      <c r="AY315" s="242" t="s">
        <v>131</v>
      </c>
    </row>
    <row r="316" s="14" customFormat="1">
      <c r="A316" s="14"/>
      <c r="B316" s="243"/>
      <c r="C316" s="244"/>
      <c r="D316" s="233" t="s">
        <v>149</v>
      </c>
      <c r="E316" s="245" t="s">
        <v>1</v>
      </c>
      <c r="F316" s="246" t="s">
        <v>153</v>
      </c>
      <c r="G316" s="244"/>
      <c r="H316" s="247">
        <v>1.3999999999999999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149</v>
      </c>
      <c r="AU316" s="253" t="s">
        <v>84</v>
      </c>
      <c r="AV316" s="14" t="s">
        <v>138</v>
      </c>
      <c r="AW316" s="14" t="s">
        <v>31</v>
      </c>
      <c r="AX316" s="14" t="s">
        <v>82</v>
      </c>
      <c r="AY316" s="253" t="s">
        <v>131</v>
      </c>
    </row>
    <row r="317" s="2" customFormat="1" ht="14.4" customHeight="1">
      <c r="A317" s="38"/>
      <c r="B317" s="39"/>
      <c r="C317" s="218" t="s">
        <v>409</v>
      </c>
      <c r="D317" s="218" t="s">
        <v>133</v>
      </c>
      <c r="E317" s="219" t="s">
        <v>410</v>
      </c>
      <c r="F317" s="220" t="s">
        <v>411</v>
      </c>
      <c r="G317" s="221" t="s">
        <v>147</v>
      </c>
      <c r="H317" s="222">
        <v>4.7000000000000002</v>
      </c>
      <c r="I317" s="223"/>
      <c r="J317" s="224">
        <f>ROUND(I317*H317,2)</f>
        <v>0</v>
      </c>
      <c r="K317" s="220" t="s">
        <v>1</v>
      </c>
      <c r="L317" s="44"/>
      <c r="M317" s="225" t="s">
        <v>1</v>
      </c>
      <c r="N317" s="226" t="s">
        <v>39</v>
      </c>
      <c r="O317" s="91"/>
      <c r="P317" s="227">
        <f>O317*H317</f>
        <v>0</v>
      </c>
      <c r="Q317" s="227">
        <v>1.0000000000000001E-05</v>
      </c>
      <c r="R317" s="227">
        <f>Q317*H317</f>
        <v>4.7000000000000004E-05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138</v>
      </c>
      <c r="AT317" s="229" t="s">
        <v>133</v>
      </c>
      <c r="AU317" s="229" t="s">
        <v>84</v>
      </c>
      <c r="AY317" s="17" t="s">
        <v>131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82</v>
      </c>
      <c r="BK317" s="230">
        <f>ROUND(I317*H317,2)</f>
        <v>0</v>
      </c>
      <c r="BL317" s="17" t="s">
        <v>138</v>
      </c>
      <c r="BM317" s="229" t="s">
        <v>412</v>
      </c>
    </row>
    <row r="318" s="15" customFormat="1">
      <c r="A318" s="15"/>
      <c r="B318" s="254"/>
      <c r="C318" s="255"/>
      <c r="D318" s="233" t="s">
        <v>149</v>
      </c>
      <c r="E318" s="256" t="s">
        <v>1</v>
      </c>
      <c r="F318" s="257" t="s">
        <v>189</v>
      </c>
      <c r="G318" s="255"/>
      <c r="H318" s="256" t="s">
        <v>1</v>
      </c>
      <c r="I318" s="258"/>
      <c r="J318" s="255"/>
      <c r="K318" s="255"/>
      <c r="L318" s="259"/>
      <c r="M318" s="260"/>
      <c r="N318" s="261"/>
      <c r="O318" s="261"/>
      <c r="P318" s="261"/>
      <c r="Q318" s="261"/>
      <c r="R318" s="261"/>
      <c r="S318" s="261"/>
      <c r="T318" s="26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3" t="s">
        <v>149</v>
      </c>
      <c r="AU318" s="263" t="s">
        <v>84</v>
      </c>
      <c r="AV318" s="15" t="s">
        <v>82</v>
      </c>
      <c r="AW318" s="15" t="s">
        <v>31</v>
      </c>
      <c r="AX318" s="15" t="s">
        <v>74</v>
      </c>
      <c r="AY318" s="263" t="s">
        <v>131</v>
      </c>
    </row>
    <row r="319" s="13" customFormat="1">
      <c r="A319" s="13"/>
      <c r="B319" s="231"/>
      <c r="C319" s="232"/>
      <c r="D319" s="233" t="s">
        <v>149</v>
      </c>
      <c r="E319" s="234" t="s">
        <v>1</v>
      </c>
      <c r="F319" s="235" t="s">
        <v>413</v>
      </c>
      <c r="G319" s="232"/>
      <c r="H319" s="236">
        <v>4.7000000000000002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149</v>
      </c>
      <c r="AU319" s="242" t="s">
        <v>84</v>
      </c>
      <c r="AV319" s="13" t="s">
        <v>84</v>
      </c>
      <c r="AW319" s="13" t="s">
        <v>31</v>
      </c>
      <c r="AX319" s="13" t="s">
        <v>74</v>
      </c>
      <c r="AY319" s="242" t="s">
        <v>131</v>
      </c>
    </row>
    <row r="320" s="14" customFormat="1">
      <c r="A320" s="14"/>
      <c r="B320" s="243"/>
      <c r="C320" s="244"/>
      <c r="D320" s="233" t="s">
        <v>149</v>
      </c>
      <c r="E320" s="245" t="s">
        <v>1</v>
      </c>
      <c r="F320" s="246" t="s">
        <v>153</v>
      </c>
      <c r="G320" s="244"/>
      <c r="H320" s="247">
        <v>4.7000000000000002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149</v>
      </c>
      <c r="AU320" s="253" t="s">
        <v>84</v>
      </c>
      <c r="AV320" s="14" t="s">
        <v>138</v>
      </c>
      <c r="AW320" s="14" t="s">
        <v>31</v>
      </c>
      <c r="AX320" s="14" t="s">
        <v>82</v>
      </c>
      <c r="AY320" s="253" t="s">
        <v>131</v>
      </c>
    </row>
    <row r="321" s="12" customFormat="1" ht="20.88" customHeight="1">
      <c r="A321" s="12"/>
      <c r="B321" s="202"/>
      <c r="C321" s="203"/>
      <c r="D321" s="204" t="s">
        <v>73</v>
      </c>
      <c r="E321" s="216" t="s">
        <v>414</v>
      </c>
      <c r="F321" s="216" t="s">
        <v>415</v>
      </c>
      <c r="G321" s="203"/>
      <c r="H321" s="203"/>
      <c r="I321" s="206"/>
      <c r="J321" s="217">
        <f>BK321</f>
        <v>0</v>
      </c>
      <c r="K321" s="203"/>
      <c r="L321" s="208"/>
      <c r="M321" s="209"/>
      <c r="N321" s="210"/>
      <c r="O321" s="210"/>
      <c r="P321" s="211">
        <f>SUM(P322:P327)</f>
        <v>0</v>
      </c>
      <c r="Q321" s="210"/>
      <c r="R321" s="211">
        <f>SUM(R322:R327)</f>
        <v>0</v>
      </c>
      <c r="S321" s="210"/>
      <c r="T321" s="212">
        <f>SUM(T322:T327)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3" t="s">
        <v>82</v>
      </c>
      <c r="AT321" s="214" t="s">
        <v>73</v>
      </c>
      <c r="AU321" s="214" t="s">
        <v>84</v>
      </c>
      <c r="AY321" s="213" t="s">
        <v>131</v>
      </c>
      <c r="BK321" s="215">
        <f>SUM(BK322:BK327)</f>
        <v>0</v>
      </c>
    </row>
    <row r="322" s="2" customFormat="1" ht="14.4" customHeight="1">
      <c r="A322" s="38"/>
      <c r="B322" s="39"/>
      <c r="C322" s="218" t="s">
        <v>416</v>
      </c>
      <c r="D322" s="218" t="s">
        <v>133</v>
      </c>
      <c r="E322" s="219" t="s">
        <v>417</v>
      </c>
      <c r="F322" s="220" t="s">
        <v>418</v>
      </c>
      <c r="G322" s="221" t="s">
        <v>251</v>
      </c>
      <c r="H322" s="222">
        <v>4.3449999999999998</v>
      </c>
      <c r="I322" s="223"/>
      <c r="J322" s="224">
        <f>ROUND(I322*H322,2)</f>
        <v>0</v>
      </c>
      <c r="K322" s="220" t="s">
        <v>137</v>
      </c>
      <c r="L322" s="44"/>
      <c r="M322" s="225" t="s">
        <v>1</v>
      </c>
      <c r="N322" s="226" t="s">
        <v>39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138</v>
      </c>
      <c r="AT322" s="229" t="s">
        <v>133</v>
      </c>
      <c r="AU322" s="229" t="s">
        <v>144</v>
      </c>
      <c r="AY322" s="17" t="s">
        <v>131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82</v>
      </c>
      <c r="BK322" s="230">
        <f>ROUND(I322*H322,2)</f>
        <v>0</v>
      </c>
      <c r="BL322" s="17" t="s">
        <v>138</v>
      </c>
      <c r="BM322" s="229" t="s">
        <v>419</v>
      </c>
    </row>
    <row r="323" s="2" customFormat="1" ht="14.4" customHeight="1">
      <c r="A323" s="38"/>
      <c r="B323" s="39"/>
      <c r="C323" s="218" t="s">
        <v>420</v>
      </c>
      <c r="D323" s="218" t="s">
        <v>133</v>
      </c>
      <c r="E323" s="219" t="s">
        <v>421</v>
      </c>
      <c r="F323" s="220" t="s">
        <v>422</v>
      </c>
      <c r="G323" s="221" t="s">
        <v>251</v>
      </c>
      <c r="H323" s="222">
        <v>4.3449999999999998</v>
      </c>
      <c r="I323" s="223"/>
      <c r="J323" s="224">
        <f>ROUND(I323*H323,2)</f>
        <v>0</v>
      </c>
      <c r="K323" s="220" t="s">
        <v>137</v>
      </c>
      <c r="L323" s="44"/>
      <c r="M323" s="225" t="s">
        <v>1</v>
      </c>
      <c r="N323" s="226" t="s">
        <v>39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138</v>
      </c>
      <c r="AT323" s="229" t="s">
        <v>133</v>
      </c>
      <c r="AU323" s="229" t="s">
        <v>144</v>
      </c>
      <c r="AY323" s="17" t="s">
        <v>131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82</v>
      </c>
      <c r="BK323" s="230">
        <f>ROUND(I323*H323,2)</f>
        <v>0</v>
      </c>
      <c r="BL323" s="17" t="s">
        <v>138</v>
      </c>
      <c r="BM323" s="229" t="s">
        <v>423</v>
      </c>
    </row>
    <row r="324" s="2" customFormat="1" ht="14.4" customHeight="1">
      <c r="A324" s="38"/>
      <c r="B324" s="39"/>
      <c r="C324" s="218" t="s">
        <v>424</v>
      </c>
      <c r="D324" s="218" t="s">
        <v>133</v>
      </c>
      <c r="E324" s="219" t="s">
        <v>425</v>
      </c>
      <c r="F324" s="220" t="s">
        <v>426</v>
      </c>
      <c r="G324" s="221" t="s">
        <v>251</v>
      </c>
      <c r="H324" s="222">
        <v>3.6930000000000001</v>
      </c>
      <c r="I324" s="223"/>
      <c r="J324" s="224">
        <f>ROUND(I324*H324,2)</f>
        <v>0</v>
      </c>
      <c r="K324" s="220" t="s">
        <v>137</v>
      </c>
      <c r="L324" s="44"/>
      <c r="M324" s="225" t="s">
        <v>1</v>
      </c>
      <c r="N324" s="226" t="s">
        <v>39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138</v>
      </c>
      <c r="AT324" s="229" t="s">
        <v>133</v>
      </c>
      <c r="AU324" s="229" t="s">
        <v>144</v>
      </c>
      <c r="AY324" s="17" t="s">
        <v>131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82</v>
      </c>
      <c r="BK324" s="230">
        <f>ROUND(I324*H324,2)</f>
        <v>0</v>
      </c>
      <c r="BL324" s="17" t="s">
        <v>138</v>
      </c>
      <c r="BM324" s="229" t="s">
        <v>427</v>
      </c>
    </row>
    <row r="325" s="13" customFormat="1">
      <c r="A325" s="13"/>
      <c r="B325" s="231"/>
      <c r="C325" s="232"/>
      <c r="D325" s="233" t="s">
        <v>149</v>
      </c>
      <c r="E325" s="232"/>
      <c r="F325" s="235" t="s">
        <v>428</v>
      </c>
      <c r="G325" s="232"/>
      <c r="H325" s="236">
        <v>3.6930000000000001</v>
      </c>
      <c r="I325" s="237"/>
      <c r="J325" s="232"/>
      <c r="K325" s="232"/>
      <c r="L325" s="238"/>
      <c r="M325" s="239"/>
      <c r="N325" s="240"/>
      <c r="O325" s="240"/>
      <c r="P325" s="240"/>
      <c r="Q325" s="240"/>
      <c r="R325" s="240"/>
      <c r="S325" s="240"/>
      <c r="T325" s="24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2" t="s">
        <v>149</v>
      </c>
      <c r="AU325" s="242" t="s">
        <v>144</v>
      </c>
      <c r="AV325" s="13" t="s">
        <v>84</v>
      </c>
      <c r="AW325" s="13" t="s">
        <v>4</v>
      </c>
      <c r="AX325" s="13" t="s">
        <v>82</v>
      </c>
      <c r="AY325" s="242" t="s">
        <v>131</v>
      </c>
    </row>
    <row r="326" s="2" customFormat="1" ht="14.4" customHeight="1">
      <c r="A326" s="38"/>
      <c r="B326" s="39"/>
      <c r="C326" s="218" t="s">
        <v>429</v>
      </c>
      <c r="D326" s="218" t="s">
        <v>133</v>
      </c>
      <c r="E326" s="219" t="s">
        <v>430</v>
      </c>
      <c r="F326" s="220" t="s">
        <v>431</v>
      </c>
      <c r="G326" s="221" t="s">
        <v>251</v>
      </c>
      <c r="H326" s="222">
        <v>0.65200000000000002</v>
      </c>
      <c r="I326" s="223"/>
      <c r="J326" s="224">
        <f>ROUND(I326*H326,2)</f>
        <v>0</v>
      </c>
      <c r="K326" s="220" t="s">
        <v>137</v>
      </c>
      <c r="L326" s="44"/>
      <c r="M326" s="225" t="s">
        <v>1</v>
      </c>
      <c r="N326" s="226" t="s">
        <v>39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138</v>
      </c>
      <c r="AT326" s="229" t="s">
        <v>133</v>
      </c>
      <c r="AU326" s="229" t="s">
        <v>144</v>
      </c>
      <c r="AY326" s="17" t="s">
        <v>131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82</v>
      </c>
      <c r="BK326" s="230">
        <f>ROUND(I326*H326,2)</f>
        <v>0</v>
      </c>
      <c r="BL326" s="17" t="s">
        <v>138</v>
      </c>
      <c r="BM326" s="229" t="s">
        <v>432</v>
      </c>
    </row>
    <row r="327" s="13" customFormat="1">
      <c r="A327" s="13"/>
      <c r="B327" s="231"/>
      <c r="C327" s="232"/>
      <c r="D327" s="233" t="s">
        <v>149</v>
      </c>
      <c r="E327" s="232"/>
      <c r="F327" s="235" t="s">
        <v>433</v>
      </c>
      <c r="G327" s="232"/>
      <c r="H327" s="236">
        <v>0.65200000000000002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149</v>
      </c>
      <c r="AU327" s="242" t="s">
        <v>144</v>
      </c>
      <c r="AV327" s="13" t="s">
        <v>84</v>
      </c>
      <c r="AW327" s="13" t="s">
        <v>4</v>
      </c>
      <c r="AX327" s="13" t="s">
        <v>82</v>
      </c>
      <c r="AY327" s="242" t="s">
        <v>131</v>
      </c>
    </row>
    <row r="328" s="12" customFormat="1" ht="20.88" customHeight="1">
      <c r="A328" s="12"/>
      <c r="B328" s="202"/>
      <c r="C328" s="203"/>
      <c r="D328" s="204" t="s">
        <v>73</v>
      </c>
      <c r="E328" s="216" t="s">
        <v>434</v>
      </c>
      <c r="F328" s="216" t="s">
        <v>435</v>
      </c>
      <c r="G328" s="203"/>
      <c r="H328" s="203"/>
      <c r="I328" s="206"/>
      <c r="J328" s="217">
        <f>BK328</f>
        <v>0</v>
      </c>
      <c r="K328" s="203"/>
      <c r="L328" s="208"/>
      <c r="M328" s="209"/>
      <c r="N328" s="210"/>
      <c r="O328" s="210"/>
      <c r="P328" s="211">
        <f>P329</f>
        <v>0</v>
      </c>
      <c r="Q328" s="210"/>
      <c r="R328" s="211">
        <f>R329</f>
        <v>0</v>
      </c>
      <c r="S328" s="210"/>
      <c r="T328" s="212">
        <f>T329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3" t="s">
        <v>82</v>
      </c>
      <c r="AT328" s="214" t="s">
        <v>73</v>
      </c>
      <c r="AU328" s="214" t="s">
        <v>84</v>
      </c>
      <c r="AY328" s="213" t="s">
        <v>131</v>
      </c>
      <c r="BK328" s="215">
        <f>BK329</f>
        <v>0</v>
      </c>
    </row>
    <row r="329" s="2" customFormat="1" ht="14.4" customHeight="1">
      <c r="A329" s="38"/>
      <c r="B329" s="39"/>
      <c r="C329" s="218" t="s">
        <v>436</v>
      </c>
      <c r="D329" s="218" t="s">
        <v>133</v>
      </c>
      <c r="E329" s="219" t="s">
        <v>437</v>
      </c>
      <c r="F329" s="220" t="s">
        <v>438</v>
      </c>
      <c r="G329" s="221" t="s">
        <v>251</v>
      </c>
      <c r="H329" s="222">
        <v>405.77800000000002</v>
      </c>
      <c r="I329" s="223"/>
      <c r="J329" s="224">
        <f>ROUND(I329*H329,2)</f>
        <v>0</v>
      </c>
      <c r="K329" s="220" t="s">
        <v>137</v>
      </c>
      <c r="L329" s="44"/>
      <c r="M329" s="225" t="s">
        <v>1</v>
      </c>
      <c r="N329" s="226" t="s">
        <v>39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138</v>
      </c>
      <c r="AT329" s="229" t="s">
        <v>133</v>
      </c>
      <c r="AU329" s="229" t="s">
        <v>144</v>
      </c>
      <c r="AY329" s="17" t="s">
        <v>131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82</v>
      </c>
      <c r="BK329" s="230">
        <f>ROUND(I329*H329,2)</f>
        <v>0</v>
      </c>
      <c r="BL329" s="17" t="s">
        <v>138</v>
      </c>
      <c r="BM329" s="229" t="s">
        <v>439</v>
      </c>
    </row>
    <row r="330" s="12" customFormat="1" ht="25.92" customHeight="1">
      <c r="A330" s="12"/>
      <c r="B330" s="202"/>
      <c r="C330" s="203"/>
      <c r="D330" s="204" t="s">
        <v>73</v>
      </c>
      <c r="E330" s="205" t="s">
        <v>440</v>
      </c>
      <c r="F330" s="205" t="s">
        <v>441</v>
      </c>
      <c r="G330" s="203"/>
      <c r="H330" s="203"/>
      <c r="I330" s="206"/>
      <c r="J330" s="207">
        <f>BK330</f>
        <v>0</v>
      </c>
      <c r="K330" s="203"/>
      <c r="L330" s="208"/>
      <c r="M330" s="209"/>
      <c r="N330" s="210"/>
      <c r="O330" s="210"/>
      <c r="P330" s="211">
        <f>P331+P337+P340</f>
        <v>0</v>
      </c>
      <c r="Q330" s="210"/>
      <c r="R330" s="211">
        <f>R331+R337+R340</f>
        <v>0.14481736000000001</v>
      </c>
      <c r="S330" s="210"/>
      <c r="T330" s="212">
        <f>T331+T337+T340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3" t="s">
        <v>84</v>
      </c>
      <c r="AT330" s="214" t="s">
        <v>73</v>
      </c>
      <c r="AU330" s="214" t="s">
        <v>74</v>
      </c>
      <c r="AY330" s="213" t="s">
        <v>131</v>
      </c>
      <c r="BK330" s="215">
        <f>BK331+BK337+BK340</f>
        <v>0</v>
      </c>
    </row>
    <row r="331" s="12" customFormat="1" ht="22.8" customHeight="1">
      <c r="A331" s="12"/>
      <c r="B331" s="202"/>
      <c r="C331" s="203"/>
      <c r="D331" s="204" t="s">
        <v>73</v>
      </c>
      <c r="E331" s="216" t="s">
        <v>442</v>
      </c>
      <c r="F331" s="216" t="s">
        <v>443</v>
      </c>
      <c r="G331" s="203"/>
      <c r="H331" s="203"/>
      <c r="I331" s="206"/>
      <c r="J331" s="217">
        <f>BK331</f>
        <v>0</v>
      </c>
      <c r="K331" s="203"/>
      <c r="L331" s="208"/>
      <c r="M331" s="209"/>
      <c r="N331" s="210"/>
      <c r="O331" s="210"/>
      <c r="P331" s="211">
        <f>SUM(P332:P336)</f>
        <v>0</v>
      </c>
      <c r="Q331" s="210"/>
      <c r="R331" s="211">
        <f>SUM(R332:R336)</f>
        <v>0.00051000000000000004</v>
      </c>
      <c r="S331" s="210"/>
      <c r="T331" s="212">
        <f>SUM(T332:T336)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84</v>
      </c>
      <c r="AT331" s="214" t="s">
        <v>73</v>
      </c>
      <c r="AU331" s="214" t="s">
        <v>82</v>
      </c>
      <c r="AY331" s="213" t="s">
        <v>131</v>
      </c>
      <c r="BK331" s="215">
        <f>SUM(BK332:BK336)</f>
        <v>0</v>
      </c>
    </row>
    <row r="332" s="2" customFormat="1" ht="14.4" customHeight="1">
      <c r="A332" s="38"/>
      <c r="B332" s="39"/>
      <c r="C332" s="218" t="s">
        <v>444</v>
      </c>
      <c r="D332" s="218" t="s">
        <v>133</v>
      </c>
      <c r="E332" s="219" t="s">
        <v>445</v>
      </c>
      <c r="F332" s="220" t="s">
        <v>446</v>
      </c>
      <c r="G332" s="221" t="s">
        <v>347</v>
      </c>
      <c r="H332" s="222">
        <v>3</v>
      </c>
      <c r="I332" s="223"/>
      <c r="J332" s="224">
        <f>ROUND(I332*H332,2)</f>
        <v>0</v>
      </c>
      <c r="K332" s="220" t="s">
        <v>137</v>
      </c>
      <c r="L332" s="44"/>
      <c r="M332" s="225" t="s">
        <v>1</v>
      </c>
      <c r="N332" s="226" t="s">
        <v>39</v>
      </c>
      <c r="O332" s="91"/>
      <c r="P332" s="227">
        <f>O332*H332</f>
        <v>0</v>
      </c>
      <c r="Q332" s="227">
        <v>0.00017000000000000001</v>
      </c>
      <c r="R332" s="227">
        <f>Q332*H332</f>
        <v>0.00051000000000000004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220</v>
      </c>
      <c r="AT332" s="229" t="s">
        <v>133</v>
      </c>
      <c r="AU332" s="229" t="s">
        <v>84</v>
      </c>
      <c r="AY332" s="17" t="s">
        <v>131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82</v>
      </c>
      <c r="BK332" s="230">
        <f>ROUND(I332*H332,2)</f>
        <v>0</v>
      </c>
      <c r="BL332" s="17" t="s">
        <v>220</v>
      </c>
      <c r="BM332" s="229" t="s">
        <v>447</v>
      </c>
    </row>
    <row r="333" s="15" customFormat="1">
      <c r="A333" s="15"/>
      <c r="B333" s="254"/>
      <c r="C333" s="255"/>
      <c r="D333" s="233" t="s">
        <v>149</v>
      </c>
      <c r="E333" s="256" t="s">
        <v>1</v>
      </c>
      <c r="F333" s="257" t="s">
        <v>402</v>
      </c>
      <c r="G333" s="255"/>
      <c r="H333" s="256" t="s">
        <v>1</v>
      </c>
      <c r="I333" s="258"/>
      <c r="J333" s="255"/>
      <c r="K333" s="255"/>
      <c r="L333" s="259"/>
      <c r="M333" s="260"/>
      <c r="N333" s="261"/>
      <c r="O333" s="261"/>
      <c r="P333" s="261"/>
      <c r="Q333" s="261"/>
      <c r="R333" s="261"/>
      <c r="S333" s="261"/>
      <c r="T333" s="26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3" t="s">
        <v>149</v>
      </c>
      <c r="AU333" s="263" t="s">
        <v>84</v>
      </c>
      <c r="AV333" s="15" t="s">
        <v>82</v>
      </c>
      <c r="AW333" s="15" t="s">
        <v>31</v>
      </c>
      <c r="AX333" s="15" t="s">
        <v>74</v>
      </c>
      <c r="AY333" s="263" t="s">
        <v>131</v>
      </c>
    </row>
    <row r="334" s="13" customFormat="1">
      <c r="A334" s="13"/>
      <c r="B334" s="231"/>
      <c r="C334" s="232"/>
      <c r="D334" s="233" t="s">
        <v>149</v>
      </c>
      <c r="E334" s="234" t="s">
        <v>1</v>
      </c>
      <c r="F334" s="235" t="s">
        <v>144</v>
      </c>
      <c r="G334" s="232"/>
      <c r="H334" s="236">
        <v>3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149</v>
      </c>
      <c r="AU334" s="242" t="s">
        <v>84</v>
      </c>
      <c r="AV334" s="13" t="s">
        <v>84</v>
      </c>
      <c r="AW334" s="13" t="s">
        <v>31</v>
      </c>
      <c r="AX334" s="13" t="s">
        <v>74</v>
      </c>
      <c r="AY334" s="242" t="s">
        <v>131</v>
      </c>
    </row>
    <row r="335" s="14" customFormat="1">
      <c r="A335" s="14"/>
      <c r="B335" s="243"/>
      <c r="C335" s="244"/>
      <c r="D335" s="233" t="s">
        <v>149</v>
      </c>
      <c r="E335" s="245" t="s">
        <v>1</v>
      </c>
      <c r="F335" s="246" t="s">
        <v>153</v>
      </c>
      <c r="G335" s="244"/>
      <c r="H335" s="247">
        <v>3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149</v>
      </c>
      <c r="AU335" s="253" t="s">
        <v>84</v>
      </c>
      <c r="AV335" s="14" t="s">
        <v>138</v>
      </c>
      <c r="AW335" s="14" t="s">
        <v>31</v>
      </c>
      <c r="AX335" s="14" t="s">
        <v>82</v>
      </c>
      <c r="AY335" s="253" t="s">
        <v>131</v>
      </c>
    </row>
    <row r="336" s="2" customFormat="1" ht="14.4" customHeight="1">
      <c r="A336" s="38"/>
      <c r="B336" s="39"/>
      <c r="C336" s="218" t="s">
        <v>448</v>
      </c>
      <c r="D336" s="218" t="s">
        <v>133</v>
      </c>
      <c r="E336" s="219" t="s">
        <v>449</v>
      </c>
      <c r="F336" s="220" t="s">
        <v>450</v>
      </c>
      <c r="G336" s="221" t="s">
        <v>251</v>
      </c>
      <c r="H336" s="222">
        <v>0.001</v>
      </c>
      <c r="I336" s="223"/>
      <c r="J336" s="224">
        <f>ROUND(I336*H336,2)</f>
        <v>0</v>
      </c>
      <c r="K336" s="220" t="s">
        <v>137</v>
      </c>
      <c r="L336" s="44"/>
      <c r="M336" s="225" t="s">
        <v>1</v>
      </c>
      <c r="N336" s="226" t="s">
        <v>39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220</v>
      </c>
      <c r="AT336" s="229" t="s">
        <v>133</v>
      </c>
      <c r="AU336" s="229" t="s">
        <v>84</v>
      </c>
      <c r="AY336" s="17" t="s">
        <v>131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82</v>
      </c>
      <c r="BK336" s="230">
        <f>ROUND(I336*H336,2)</f>
        <v>0</v>
      </c>
      <c r="BL336" s="17" t="s">
        <v>220</v>
      </c>
      <c r="BM336" s="229" t="s">
        <v>451</v>
      </c>
    </row>
    <row r="337" s="12" customFormat="1" ht="22.8" customHeight="1">
      <c r="A337" s="12"/>
      <c r="B337" s="202"/>
      <c r="C337" s="203"/>
      <c r="D337" s="204" t="s">
        <v>73</v>
      </c>
      <c r="E337" s="216" t="s">
        <v>452</v>
      </c>
      <c r="F337" s="216" t="s">
        <v>453</v>
      </c>
      <c r="G337" s="203"/>
      <c r="H337" s="203"/>
      <c r="I337" s="206"/>
      <c r="J337" s="217">
        <f>BK337</f>
        <v>0</v>
      </c>
      <c r="K337" s="203"/>
      <c r="L337" s="208"/>
      <c r="M337" s="209"/>
      <c r="N337" s="210"/>
      <c r="O337" s="210"/>
      <c r="P337" s="211">
        <f>SUM(P338:P339)</f>
        <v>0</v>
      </c>
      <c r="Q337" s="210"/>
      <c r="R337" s="211">
        <f>SUM(R338:R339)</f>
        <v>0.14199999999999999</v>
      </c>
      <c r="S337" s="210"/>
      <c r="T337" s="212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3" t="s">
        <v>84</v>
      </c>
      <c r="AT337" s="214" t="s">
        <v>73</v>
      </c>
      <c r="AU337" s="214" t="s">
        <v>82</v>
      </c>
      <c r="AY337" s="213" t="s">
        <v>131</v>
      </c>
      <c r="BK337" s="215">
        <f>SUM(BK338:BK339)</f>
        <v>0</v>
      </c>
    </row>
    <row r="338" s="2" customFormat="1" ht="14.4" customHeight="1">
      <c r="A338" s="38"/>
      <c r="B338" s="39"/>
      <c r="C338" s="218" t="s">
        <v>454</v>
      </c>
      <c r="D338" s="218" t="s">
        <v>133</v>
      </c>
      <c r="E338" s="219" t="s">
        <v>455</v>
      </c>
      <c r="F338" s="220" t="s">
        <v>456</v>
      </c>
      <c r="G338" s="221" t="s">
        <v>347</v>
      </c>
      <c r="H338" s="222">
        <v>1</v>
      </c>
      <c r="I338" s="223"/>
      <c r="J338" s="224">
        <f>ROUND(I338*H338,2)</f>
        <v>0</v>
      </c>
      <c r="K338" s="220" t="s">
        <v>137</v>
      </c>
      <c r="L338" s="44"/>
      <c r="M338" s="225" t="s">
        <v>1</v>
      </c>
      <c r="N338" s="226" t="s">
        <v>39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220</v>
      </c>
      <c r="AT338" s="229" t="s">
        <v>133</v>
      </c>
      <c r="AU338" s="229" t="s">
        <v>84</v>
      </c>
      <c r="AY338" s="17" t="s">
        <v>131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82</v>
      </c>
      <c r="BK338" s="230">
        <f>ROUND(I338*H338,2)</f>
        <v>0</v>
      </c>
      <c r="BL338" s="17" t="s">
        <v>220</v>
      </c>
      <c r="BM338" s="229" t="s">
        <v>457</v>
      </c>
    </row>
    <row r="339" s="2" customFormat="1" ht="14.4" customHeight="1">
      <c r="A339" s="38"/>
      <c r="B339" s="39"/>
      <c r="C339" s="264" t="s">
        <v>458</v>
      </c>
      <c r="D339" s="264" t="s">
        <v>289</v>
      </c>
      <c r="E339" s="265" t="s">
        <v>459</v>
      </c>
      <c r="F339" s="266" t="s">
        <v>460</v>
      </c>
      <c r="G339" s="267" t="s">
        <v>147</v>
      </c>
      <c r="H339" s="268">
        <v>2</v>
      </c>
      <c r="I339" s="269"/>
      <c r="J339" s="270">
        <f>ROUND(I339*H339,2)</f>
        <v>0</v>
      </c>
      <c r="K339" s="266" t="s">
        <v>461</v>
      </c>
      <c r="L339" s="271"/>
      <c r="M339" s="272" t="s">
        <v>1</v>
      </c>
      <c r="N339" s="273" t="s">
        <v>39</v>
      </c>
      <c r="O339" s="91"/>
      <c r="P339" s="227">
        <f>O339*H339</f>
        <v>0</v>
      </c>
      <c r="Q339" s="227">
        <v>0.070999999999999994</v>
      </c>
      <c r="R339" s="227">
        <f>Q339*H339</f>
        <v>0.14199999999999999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462</v>
      </c>
      <c r="AT339" s="229" t="s">
        <v>289</v>
      </c>
      <c r="AU339" s="229" t="s">
        <v>84</v>
      </c>
      <c r="AY339" s="17" t="s">
        <v>131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82</v>
      </c>
      <c r="BK339" s="230">
        <f>ROUND(I339*H339,2)</f>
        <v>0</v>
      </c>
      <c r="BL339" s="17" t="s">
        <v>462</v>
      </c>
      <c r="BM339" s="229" t="s">
        <v>463</v>
      </c>
    </row>
    <row r="340" s="12" customFormat="1" ht="22.8" customHeight="1">
      <c r="A340" s="12"/>
      <c r="B340" s="202"/>
      <c r="C340" s="203"/>
      <c r="D340" s="204" t="s">
        <v>73</v>
      </c>
      <c r="E340" s="216" t="s">
        <v>464</v>
      </c>
      <c r="F340" s="216" t="s">
        <v>465</v>
      </c>
      <c r="G340" s="203"/>
      <c r="H340" s="203"/>
      <c r="I340" s="206"/>
      <c r="J340" s="217">
        <f>BK340</f>
        <v>0</v>
      </c>
      <c r="K340" s="203"/>
      <c r="L340" s="208"/>
      <c r="M340" s="209"/>
      <c r="N340" s="210"/>
      <c r="O340" s="210"/>
      <c r="P340" s="211">
        <f>SUM(P341:P345)</f>
        <v>0</v>
      </c>
      <c r="Q340" s="210"/>
      <c r="R340" s="211">
        <f>SUM(R341:R345)</f>
        <v>0.0023073600000000001</v>
      </c>
      <c r="S340" s="210"/>
      <c r="T340" s="212">
        <f>SUM(T341:T345)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3" t="s">
        <v>84</v>
      </c>
      <c r="AT340" s="214" t="s">
        <v>73</v>
      </c>
      <c r="AU340" s="214" t="s">
        <v>82</v>
      </c>
      <c r="AY340" s="213" t="s">
        <v>131</v>
      </c>
      <c r="BK340" s="215">
        <f>SUM(BK341:BK345)</f>
        <v>0</v>
      </c>
    </row>
    <row r="341" s="2" customFormat="1" ht="14.4" customHeight="1">
      <c r="A341" s="38"/>
      <c r="B341" s="39"/>
      <c r="C341" s="218" t="s">
        <v>466</v>
      </c>
      <c r="D341" s="218" t="s">
        <v>133</v>
      </c>
      <c r="E341" s="219" t="s">
        <v>467</v>
      </c>
      <c r="F341" s="220" t="s">
        <v>468</v>
      </c>
      <c r="G341" s="221" t="s">
        <v>195</v>
      </c>
      <c r="H341" s="222">
        <v>5.016</v>
      </c>
      <c r="I341" s="223"/>
      <c r="J341" s="224">
        <f>ROUND(I341*H341,2)</f>
        <v>0</v>
      </c>
      <c r="K341" s="220" t="s">
        <v>137</v>
      </c>
      <c r="L341" s="44"/>
      <c r="M341" s="225" t="s">
        <v>1</v>
      </c>
      <c r="N341" s="226" t="s">
        <v>39</v>
      </c>
      <c r="O341" s="91"/>
      <c r="P341" s="227">
        <f>O341*H341</f>
        <v>0</v>
      </c>
      <c r="Q341" s="227">
        <v>0.00013999999999999999</v>
      </c>
      <c r="R341" s="227">
        <f>Q341*H341</f>
        <v>0.00070223999999999992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220</v>
      </c>
      <c r="AT341" s="229" t="s">
        <v>133</v>
      </c>
      <c r="AU341" s="229" t="s">
        <v>84</v>
      </c>
      <c r="AY341" s="17" t="s">
        <v>131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82</v>
      </c>
      <c r="BK341" s="230">
        <f>ROUND(I341*H341,2)</f>
        <v>0</v>
      </c>
      <c r="BL341" s="17" t="s">
        <v>220</v>
      </c>
      <c r="BM341" s="229" t="s">
        <v>469</v>
      </c>
    </row>
    <row r="342" s="15" customFormat="1">
      <c r="A342" s="15"/>
      <c r="B342" s="254"/>
      <c r="C342" s="255"/>
      <c r="D342" s="233" t="s">
        <v>149</v>
      </c>
      <c r="E342" s="256" t="s">
        <v>1</v>
      </c>
      <c r="F342" s="257" t="s">
        <v>470</v>
      </c>
      <c r="G342" s="255"/>
      <c r="H342" s="256" t="s">
        <v>1</v>
      </c>
      <c r="I342" s="258"/>
      <c r="J342" s="255"/>
      <c r="K342" s="255"/>
      <c r="L342" s="259"/>
      <c r="M342" s="260"/>
      <c r="N342" s="261"/>
      <c r="O342" s="261"/>
      <c r="P342" s="261"/>
      <c r="Q342" s="261"/>
      <c r="R342" s="261"/>
      <c r="S342" s="261"/>
      <c r="T342" s="262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3" t="s">
        <v>149</v>
      </c>
      <c r="AU342" s="263" t="s">
        <v>84</v>
      </c>
      <c r="AV342" s="15" t="s">
        <v>82</v>
      </c>
      <c r="AW342" s="15" t="s">
        <v>31</v>
      </c>
      <c r="AX342" s="15" t="s">
        <v>74</v>
      </c>
      <c r="AY342" s="263" t="s">
        <v>131</v>
      </c>
    </row>
    <row r="343" s="13" customFormat="1">
      <c r="A343" s="13"/>
      <c r="B343" s="231"/>
      <c r="C343" s="232"/>
      <c r="D343" s="233" t="s">
        <v>149</v>
      </c>
      <c r="E343" s="234" t="s">
        <v>1</v>
      </c>
      <c r="F343" s="235" t="s">
        <v>471</v>
      </c>
      <c r="G343" s="232"/>
      <c r="H343" s="236">
        <v>5.016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149</v>
      </c>
      <c r="AU343" s="242" t="s">
        <v>84</v>
      </c>
      <c r="AV343" s="13" t="s">
        <v>84</v>
      </c>
      <c r="AW343" s="13" t="s">
        <v>31</v>
      </c>
      <c r="AX343" s="13" t="s">
        <v>82</v>
      </c>
      <c r="AY343" s="242" t="s">
        <v>131</v>
      </c>
    </row>
    <row r="344" s="2" customFormat="1" ht="14.4" customHeight="1">
      <c r="A344" s="38"/>
      <c r="B344" s="39"/>
      <c r="C344" s="218" t="s">
        <v>472</v>
      </c>
      <c r="D344" s="218" t="s">
        <v>133</v>
      </c>
      <c r="E344" s="219" t="s">
        <v>473</v>
      </c>
      <c r="F344" s="220" t="s">
        <v>474</v>
      </c>
      <c r="G344" s="221" t="s">
        <v>195</v>
      </c>
      <c r="H344" s="222">
        <v>5.016</v>
      </c>
      <c r="I344" s="223"/>
      <c r="J344" s="224">
        <f>ROUND(I344*H344,2)</f>
        <v>0</v>
      </c>
      <c r="K344" s="220" t="s">
        <v>137</v>
      </c>
      <c r="L344" s="44"/>
      <c r="M344" s="225" t="s">
        <v>1</v>
      </c>
      <c r="N344" s="226" t="s">
        <v>39</v>
      </c>
      <c r="O344" s="91"/>
      <c r="P344" s="227">
        <f>O344*H344</f>
        <v>0</v>
      </c>
      <c r="Q344" s="227">
        <v>0.00023000000000000001</v>
      </c>
      <c r="R344" s="227">
        <f>Q344*H344</f>
        <v>0.00115368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220</v>
      </c>
      <c r="AT344" s="229" t="s">
        <v>133</v>
      </c>
      <c r="AU344" s="229" t="s">
        <v>84</v>
      </c>
      <c r="AY344" s="17" t="s">
        <v>131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82</v>
      </c>
      <c r="BK344" s="230">
        <f>ROUND(I344*H344,2)</f>
        <v>0</v>
      </c>
      <c r="BL344" s="17" t="s">
        <v>220</v>
      </c>
      <c r="BM344" s="229" t="s">
        <v>475</v>
      </c>
    </row>
    <row r="345" s="2" customFormat="1" ht="14.4" customHeight="1">
      <c r="A345" s="38"/>
      <c r="B345" s="39"/>
      <c r="C345" s="218" t="s">
        <v>476</v>
      </c>
      <c r="D345" s="218" t="s">
        <v>133</v>
      </c>
      <c r="E345" s="219" t="s">
        <v>477</v>
      </c>
      <c r="F345" s="220" t="s">
        <v>478</v>
      </c>
      <c r="G345" s="221" t="s">
        <v>195</v>
      </c>
      <c r="H345" s="222">
        <v>5.016</v>
      </c>
      <c r="I345" s="223"/>
      <c r="J345" s="224">
        <f>ROUND(I345*H345,2)</f>
        <v>0</v>
      </c>
      <c r="K345" s="220" t="s">
        <v>137</v>
      </c>
      <c r="L345" s="44"/>
      <c r="M345" s="225" t="s">
        <v>1</v>
      </c>
      <c r="N345" s="226" t="s">
        <v>39</v>
      </c>
      <c r="O345" s="91"/>
      <c r="P345" s="227">
        <f>O345*H345</f>
        <v>0</v>
      </c>
      <c r="Q345" s="227">
        <v>9.0000000000000006E-05</v>
      </c>
      <c r="R345" s="227">
        <f>Q345*H345</f>
        <v>0.00045144000000000006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220</v>
      </c>
      <c r="AT345" s="229" t="s">
        <v>133</v>
      </c>
      <c r="AU345" s="229" t="s">
        <v>84</v>
      </c>
      <c r="AY345" s="17" t="s">
        <v>131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82</v>
      </c>
      <c r="BK345" s="230">
        <f>ROUND(I345*H345,2)</f>
        <v>0</v>
      </c>
      <c r="BL345" s="17" t="s">
        <v>220</v>
      </c>
      <c r="BM345" s="229" t="s">
        <v>479</v>
      </c>
    </row>
    <row r="346" s="12" customFormat="1" ht="25.92" customHeight="1">
      <c r="A346" s="12"/>
      <c r="B346" s="202"/>
      <c r="C346" s="203"/>
      <c r="D346" s="204" t="s">
        <v>73</v>
      </c>
      <c r="E346" s="205" t="s">
        <v>289</v>
      </c>
      <c r="F346" s="205" t="s">
        <v>480</v>
      </c>
      <c r="G346" s="203"/>
      <c r="H346" s="203"/>
      <c r="I346" s="206"/>
      <c r="J346" s="207">
        <f>BK346</f>
        <v>0</v>
      </c>
      <c r="K346" s="203"/>
      <c r="L346" s="208"/>
      <c r="M346" s="209"/>
      <c r="N346" s="210"/>
      <c r="O346" s="210"/>
      <c r="P346" s="211">
        <f>P347+P354</f>
        <v>0</v>
      </c>
      <c r="Q346" s="210"/>
      <c r="R346" s="211">
        <f>R347+R354</f>
        <v>0.37188719999999997</v>
      </c>
      <c r="S346" s="210"/>
      <c r="T346" s="212">
        <f>T347+T354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3" t="s">
        <v>144</v>
      </c>
      <c r="AT346" s="214" t="s">
        <v>73</v>
      </c>
      <c r="AU346" s="214" t="s">
        <v>74</v>
      </c>
      <c r="AY346" s="213" t="s">
        <v>131</v>
      </c>
      <c r="BK346" s="215">
        <f>BK347+BK354</f>
        <v>0</v>
      </c>
    </row>
    <row r="347" s="12" customFormat="1" ht="22.8" customHeight="1">
      <c r="A347" s="12"/>
      <c r="B347" s="202"/>
      <c r="C347" s="203"/>
      <c r="D347" s="204" t="s">
        <v>73</v>
      </c>
      <c r="E347" s="216" t="s">
        <v>481</v>
      </c>
      <c r="F347" s="216" t="s">
        <v>482</v>
      </c>
      <c r="G347" s="203"/>
      <c r="H347" s="203"/>
      <c r="I347" s="206"/>
      <c r="J347" s="217">
        <f>BK347</f>
        <v>0</v>
      </c>
      <c r="K347" s="203"/>
      <c r="L347" s="208"/>
      <c r="M347" s="209"/>
      <c r="N347" s="210"/>
      <c r="O347" s="210"/>
      <c r="P347" s="211">
        <f>SUM(P348:P353)</f>
        <v>0</v>
      </c>
      <c r="Q347" s="210"/>
      <c r="R347" s="211">
        <f>SUM(R348:R353)</f>
        <v>0.19376199999999999</v>
      </c>
      <c r="S347" s="210"/>
      <c r="T347" s="212">
        <f>SUM(T348:T353)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3" t="s">
        <v>144</v>
      </c>
      <c r="AT347" s="214" t="s">
        <v>73</v>
      </c>
      <c r="AU347" s="214" t="s">
        <v>82</v>
      </c>
      <c r="AY347" s="213" t="s">
        <v>131</v>
      </c>
      <c r="BK347" s="215">
        <f>SUM(BK348:BK353)</f>
        <v>0</v>
      </c>
    </row>
    <row r="348" s="2" customFormat="1" ht="14.4" customHeight="1">
      <c r="A348" s="38"/>
      <c r="B348" s="39"/>
      <c r="C348" s="218" t="s">
        <v>368</v>
      </c>
      <c r="D348" s="218" t="s">
        <v>133</v>
      </c>
      <c r="E348" s="219" t="s">
        <v>483</v>
      </c>
      <c r="F348" s="220" t="s">
        <v>484</v>
      </c>
      <c r="G348" s="221" t="s">
        <v>147</v>
      </c>
      <c r="H348" s="222">
        <v>1019.8</v>
      </c>
      <c r="I348" s="223"/>
      <c r="J348" s="224">
        <f>ROUND(I348*H348,2)</f>
        <v>0</v>
      </c>
      <c r="K348" s="220" t="s">
        <v>137</v>
      </c>
      <c r="L348" s="44"/>
      <c r="M348" s="225" t="s">
        <v>1</v>
      </c>
      <c r="N348" s="226" t="s">
        <v>39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368</v>
      </c>
      <c r="AT348" s="229" t="s">
        <v>133</v>
      </c>
      <c r="AU348" s="229" t="s">
        <v>84</v>
      </c>
      <c r="AY348" s="17" t="s">
        <v>131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82</v>
      </c>
      <c r="BK348" s="230">
        <f>ROUND(I348*H348,2)</f>
        <v>0</v>
      </c>
      <c r="BL348" s="17" t="s">
        <v>368</v>
      </c>
      <c r="BM348" s="229" t="s">
        <v>485</v>
      </c>
    </row>
    <row r="349" s="13" customFormat="1">
      <c r="A349" s="13"/>
      <c r="B349" s="231"/>
      <c r="C349" s="232"/>
      <c r="D349" s="233" t="s">
        <v>149</v>
      </c>
      <c r="E349" s="234" t="s">
        <v>1</v>
      </c>
      <c r="F349" s="235" t="s">
        <v>377</v>
      </c>
      <c r="G349" s="232"/>
      <c r="H349" s="236">
        <v>220.80000000000001</v>
      </c>
      <c r="I349" s="237"/>
      <c r="J349" s="232"/>
      <c r="K349" s="232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149</v>
      </c>
      <c r="AU349" s="242" t="s">
        <v>84</v>
      </c>
      <c r="AV349" s="13" t="s">
        <v>84</v>
      </c>
      <c r="AW349" s="13" t="s">
        <v>31</v>
      </c>
      <c r="AX349" s="13" t="s">
        <v>74</v>
      </c>
      <c r="AY349" s="242" t="s">
        <v>131</v>
      </c>
    </row>
    <row r="350" s="13" customFormat="1">
      <c r="A350" s="13"/>
      <c r="B350" s="231"/>
      <c r="C350" s="232"/>
      <c r="D350" s="233" t="s">
        <v>149</v>
      </c>
      <c r="E350" s="234" t="s">
        <v>1</v>
      </c>
      <c r="F350" s="235" t="s">
        <v>378</v>
      </c>
      <c r="G350" s="232"/>
      <c r="H350" s="236">
        <v>438.60000000000002</v>
      </c>
      <c r="I350" s="237"/>
      <c r="J350" s="232"/>
      <c r="K350" s="232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149</v>
      </c>
      <c r="AU350" s="242" t="s">
        <v>84</v>
      </c>
      <c r="AV350" s="13" t="s">
        <v>84</v>
      </c>
      <c r="AW350" s="13" t="s">
        <v>31</v>
      </c>
      <c r="AX350" s="13" t="s">
        <v>74</v>
      </c>
      <c r="AY350" s="242" t="s">
        <v>131</v>
      </c>
    </row>
    <row r="351" s="13" customFormat="1">
      <c r="A351" s="13"/>
      <c r="B351" s="231"/>
      <c r="C351" s="232"/>
      <c r="D351" s="233" t="s">
        <v>149</v>
      </c>
      <c r="E351" s="234" t="s">
        <v>1</v>
      </c>
      <c r="F351" s="235" t="s">
        <v>486</v>
      </c>
      <c r="G351" s="232"/>
      <c r="H351" s="236">
        <v>360.39999999999998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149</v>
      </c>
      <c r="AU351" s="242" t="s">
        <v>84</v>
      </c>
      <c r="AV351" s="13" t="s">
        <v>84</v>
      </c>
      <c r="AW351" s="13" t="s">
        <v>31</v>
      </c>
      <c r="AX351" s="13" t="s">
        <v>74</v>
      </c>
      <c r="AY351" s="242" t="s">
        <v>131</v>
      </c>
    </row>
    <row r="352" s="14" customFormat="1">
      <c r="A352" s="14"/>
      <c r="B352" s="243"/>
      <c r="C352" s="244"/>
      <c r="D352" s="233" t="s">
        <v>149</v>
      </c>
      <c r="E352" s="245" t="s">
        <v>1</v>
      </c>
      <c r="F352" s="246" t="s">
        <v>153</v>
      </c>
      <c r="G352" s="244"/>
      <c r="H352" s="247">
        <v>1019.8000000000001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149</v>
      </c>
      <c r="AU352" s="253" t="s">
        <v>84</v>
      </c>
      <c r="AV352" s="14" t="s">
        <v>138</v>
      </c>
      <c r="AW352" s="14" t="s">
        <v>31</v>
      </c>
      <c r="AX352" s="14" t="s">
        <v>82</v>
      </c>
      <c r="AY352" s="253" t="s">
        <v>131</v>
      </c>
    </row>
    <row r="353" s="2" customFormat="1" ht="14.4" customHeight="1">
      <c r="A353" s="38"/>
      <c r="B353" s="39"/>
      <c r="C353" s="264" t="s">
        <v>487</v>
      </c>
      <c r="D353" s="264" t="s">
        <v>289</v>
      </c>
      <c r="E353" s="265" t="s">
        <v>488</v>
      </c>
      <c r="F353" s="266" t="s">
        <v>489</v>
      </c>
      <c r="G353" s="267" t="s">
        <v>147</v>
      </c>
      <c r="H353" s="268">
        <v>1019.8</v>
      </c>
      <c r="I353" s="269"/>
      <c r="J353" s="270">
        <f>ROUND(I353*H353,2)</f>
        <v>0</v>
      </c>
      <c r="K353" s="266" t="s">
        <v>137</v>
      </c>
      <c r="L353" s="271"/>
      <c r="M353" s="272" t="s">
        <v>1</v>
      </c>
      <c r="N353" s="273" t="s">
        <v>39</v>
      </c>
      <c r="O353" s="91"/>
      <c r="P353" s="227">
        <f>O353*H353</f>
        <v>0</v>
      </c>
      <c r="Q353" s="227">
        <v>0.00019000000000000001</v>
      </c>
      <c r="R353" s="227">
        <f>Q353*H353</f>
        <v>0.19376199999999999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462</v>
      </c>
      <c r="AT353" s="229" t="s">
        <v>289</v>
      </c>
      <c r="AU353" s="229" t="s">
        <v>84</v>
      </c>
      <c r="AY353" s="17" t="s">
        <v>131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82</v>
      </c>
      <c r="BK353" s="230">
        <f>ROUND(I353*H353,2)</f>
        <v>0</v>
      </c>
      <c r="BL353" s="17" t="s">
        <v>462</v>
      </c>
      <c r="BM353" s="229" t="s">
        <v>490</v>
      </c>
    </row>
    <row r="354" s="12" customFormat="1" ht="22.8" customHeight="1">
      <c r="A354" s="12"/>
      <c r="B354" s="202"/>
      <c r="C354" s="203"/>
      <c r="D354" s="204" t="s">
        <v>73</v>
      </c>
      <c r="E354" s="216" t="s">
        <v>491</v>
      </c>
      <c r="F354" s="216" t="s">
        <v>492</v>
      </c>
      <c r="G354" s="203"/>
      <c r="H354" s="203"/>
      <c r="I354" s="206"/>
      <c r="J354" s="217">
        <f>BK354</f>
        <v>0</v>
      </c>
      <c r="K354" s="203"/>
      <c r="L354" s="208"/>
      <c r="M354" s="209"/>
      <c r="N354" s="210"/>
      <c r="O354" s="210"/>
      <c r="P354" s="211">
        <f>SUM(P355:P358)</f>
        <v>0</v>
      </c>
      <c r="Q354" s="210"/>
      <c r="R354" s="211">
        <f>SUM(R355:R358)</f>
        <v>0.17812520000000001</v>
      </c>
      <c r="S354" s="210"/>
      <c r="T354" s="212">
        <f>SUM(T355:T358)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3" t="s">
        <v>144</v>
      </c>
      <c r="AT354" s="214" t="s">
        <v>73</v>
      </c>
      <c r="AU354" s="214" t="s">
        <v>82</v>
      </c>
      <c r="AY354" s="213" t="s">
        <v>131</v>
      </c>
      <c r="BK354" s="215">
        <f>SUM(BK355:BK358)</f>
        <v>0</v>
      </c>
    </row>
    <row r="355" s="2" customFormat="1" ht="14.4" customHeight="1">
      <c r="A355" s="38"/>
      <c r="B355" s="39"/>
      <c r="C355" s="218" t="s">
        <v>493</v>
      </c>
      <c r="D355" s="218" t="s">
        <v>133</v>
      </c>
      <c r="E355" s="219" t="s">
        <v>494</v>
      </c>
      <c r="F355" s="220" t="s">
        <v>495</v>
      </c>
      <c r="G355" s="221" t="s">
        <v>496</v>
      </c>
      <c r="H355" s="222">
        <v>164.065</v>
      </c>
      <c r="I355" s="223"/>
      <c r="J355" s="224">
        <f>ROUND(I355*H355,2)</f>
        <v>0</v>
      </c>
      <c r="K355" s="220" t="s">
        <v>137</v>
      </c>
      <c r="L355" s="44"/>
      <c r="M355" s="225" t="s">
        <v>1</v>
      </c>
      <c r="N355" s="226" t="s">
        <v>39</v>
      </c>
      <c r="O355" s="91"/>
      <c r="P355" s="227">
        <f>O355*H355</f>
        <v>0</v>
      </c>
      <c r="Q355" s="227">
        <v>8.0000000000000007E-05</v>
      </c>
      <c r="R355" s="227">
        <f>Q355*H355</f>
        <v>0.0131252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368</v>
      </c>
      <c r="AT355" s="229" t="s">
        <v>133</v>
      </c>
      <c r="AU355" s="229" t="s">
        <v>84</v>
      </c>
      <c r="AY355" s="17" t="s">
        <v>131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82</v>
      </c>
      <c r="BK355" s="230">
        <f>ROUND(I355*H355,2)</f>
        <v>0</v>
      </c>
      <c r="BL355" s="17" t="s">
        <v>368</v>
      </c>
      <c r="BM355" s="229" t="s">
        <v>497</v>
      </c>
    </row>
    <row r="356" s="15" customFormat="1">
      <c r="A356" s="15"/>
      <c r="B356" s="254"/>
      <c r="C356" s="255"/>
      <c r="D356" s="233" t="s">
        <v>149</v>
      </c>
      <c r="E356" s="256" t="s">
        <v>1</v>
      </c>
      <c r="F356" s="257" t="s">
        <v>498</v>
      </c>
      <c r="G356" s="255"/>
      <c r="H356" s="256" t="s">
        <v>1</v>
      </c>
      <c r="I356" s="258"/>
      <c r="J356" s="255"/>
      <c r="K356" s="255"/>
      <c r="L356" s="259"/>
      <c r="M356" s="260"/>
      <c r="N356" s="261"/>
      <c r="O356" s="261"/>
      <c r="P356" s="261"/>
      <c r="Q356" s="261"/>
      <c r="R356" s="261"/>
      <c r="S356" s="261"/>
      <c r="T356" s="262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3" t="s">
        <v>149</v>
      </c>
      <c r="AU356" s="263" t="s">
        <v>84</v>
      </c>
      <c r="AV356" s="15" t="s">
        <v>82</v>
      </c>
      <c r="AW356" s="15" t="s">
        <v>31</v>
      </c>
      <c r="AX356" s="15" t="s">
        <v>74</v>
      </c>
      <c r="AY356" s="263" t="s">
        <v>131</v>
      </c>
    </row>
    <row r="357" s="13" customFormat="1">
      <c r="A357" s="13"/>
      <c r="B357" s="231"/>
      <c r="C357" s="232"/>
      <c r="D357" s="233" t="s">
        <v>149</v>
      </c>
      <c r="E357" s="234" t="s">
        <v>1</v>
      </c>
      <c r="F357" s="235" t="s">
        <v>499</v>
      </c>
      <c r="G357" s="232"/>
      <c r="H357" s="236">
        <v>164.065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149</v>
      </c>
      <c r="AU357" s="242" t="s">
        <v>84</v>
      </c>
      <c r="AV357" s="13" t="s">
        <v>84</v>
      </c>
      <c r="AW357" s="13" t="s">
        <v>31</v>
      </c>
      <c r="AX357" s="13" t="s">
        <v>82</v>
      </c>
      <c r="AY357" s="242" t="s">
        <v>131</v>
      </c>
    </row>
    <row r="358" s="2" customFormat="1" ht="14.4" customHeight="1">
      <c r="A358" s="38"/>
      <c r="B358" s="39"/>
      <c r="C358" s="264" t="s">
        <v>500</v>
      </c>
      <c r="D358" s="264" t="s">
        <v>289</v>
      </c>
      <c r="E358" s="265" t="s">
        <v>501</v>
      </c>
      <c r="F358" s="266" t="s">
        <v>502</v>
      </c>
      <c r="G358" s="267" t="s">
        <v>251</v>
      </c>
      <c r="H358" s="268">
        <v>0.16500000000000001</v>
      </c>
      <c r="I358" s="269"/>
      <c r="J358" s="270">
        <f>ROUND(I358*H358,2)</f>
        <v>0</v>
      </c>
      <c r="K358" s="266" t="s">
        <v>1</v>
      </c>
      <c r="L358" s="271"/>
      <c r="M358" s="272" t="s">
        <v>1</v>
      </c>
      <c r="N358" s="273" t="s">
        <v>39</v>
      </c>
      <c r="O358" s="91"/>
      <c r="P358" s="227">
        <f>O358*H358</f>
        <v>0</v>
      </c>
      <c r="Q358" s="227">
        <v>1</v>
      </c>
      <c r="R358" s="227">
        <f>Q358*H358</f>
        <v>0.16500000000000001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462</v>
      </c>
      <c r="AT358" s="229" t="s">
        <v>289</v>
      </c>
      <c r="AU358" s="229" t="s">
        <v>84</v>
      </c>
      <c r="AY358" s="17" t="s">
        <v>131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82</v>
      </c>
      <c r="BK358" s="230">
        <f>ROUND(I358*H358,2)</f>
        <v>0</v>
      </c>
      <c r="BL358" s="17" t="s">
        <v>462</v>
      </c>
      <c r="BM358" s="229" t="s">
        <v>503</v>
      </c>
    </row>
    <row r="359" s="12" customFormat="1" ht="25.92" customHeight="1">
      <c r="A359" s="12"/>
      <c r="B359" s="202"/>
      <c r="C359" s="203"/>
      <c r="D359" s="204" t="s">
        <v>73</v>
      </c>
      <c r="E359" s="205" t="s">
        <v>504</v>
      </c>
      <c r="F359" s="205" t="s">
        <v>505</v>
      </c>
      <c r="G359" s="203"/>
      <c r="H359" s="203"/>
      <c r="I359" s="206"/>
      <c r="J359" s="207">
        <f>BK359</f>
        <v>0</v>
      </c>
      <c r="K359" s="203"/>
      <c r="L359" s="208"/>
      <c r="M359" s="209"/>
      <c r="N359" s="210"/>
      <c r="O359" s="210"/>
      <c r="P359" s="211">
        <f>P360+P368+P374</f>
        <v>0</v>
      </c>
      <c r="Q359" s="210"/>
      <c r="R359" s="211">
        <f>R360+R368+R374</f>
        <v>0</v>
      </c>
      <c r="S359" s="210"/>
      <c r="T359" s="212">
        <f>T360+T368+T374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3" t="s">
        <v>160</v>
      </c>
      <c r="AT359" s="214" t="s">
        <v>73</v>
      </c>
      <c r="AU359" s="214" t="s">
        <v>74</v>
      </c>
      <c r="AY359" s="213" t="s">
        <v>131</v>
      </c>
      <c r="BK359" s="215">
        <f>BK360+BK368+BK374</f>
        <v>0</v>
      </c>
    </row>
    <row r="360" s="12" customFormat="1" ht="22.8" customHeight="1">
      <c r="A360" s="12"/>
      <c r="B360" s="202"/>
      <c r="C360" s="203"/>
      <c r="D360" s="204" t="s">
        <v>73</v>
      </c>
      <c r="E360" s="216" t="s">
        <v>506</v>
      </c>
      <c r="F360" s="216" t="s">
        <v>507</v>
      </c>
      <c r="G360" s="203"/>
      <c r="H360" s="203"/>
      <c r="I360" s="206"/>
      <c r="J360" s="217">
        <f>BK360</f>
        <v>0</v>
      </c>
      <c r="K360" s="203"/>
      <c r="L360" s="208"/>
      <c r="M360" s="209"/>
      <c r="N360" s="210"/>
      <c r="O360" s="210"/>
      <c r="P360" s="211">
        <f>SUM(P361:P367)</f>
        <v>0</v>
      </c>
      <c r="Q360" s="210"/>
      <c r="R360" s="211">
        <f>SUM(R361:R367)</f>
        <v>0</v>
      </c>
      <c r="S360" s="210"/>
      <c r="T360" s="212">
        <f>SUM(T361:T367)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3" t="s">
        <v>160</v>
      </c>
      <c r="AT360" s="214" t="s">
        <v>73</v>
      </c>
      <c r="AU360" s="214" t="s">
        <v>82</v>
      </c>
      <c r="AY360" s="213" t="s">
        <v>131</v>
      </c>
      <c r="BK360" s="215">
        <f>SUM(BK361:BK367)</f>
        <v>0</v>
      </c>
    </row>
    <row r="361" s="2" customFormat="1" ht="14.4" customHeight="1">
      <c r="A361" s="38"/>
      <c r="B361" s="39"/>
      <c r="C361" s="218" t="s">
        <v>508</v>
      </c>
      <c r="D361" s="218" t="s">
        <v>133</v>
      </c>
      <c r="E361" s="219" t="s">
        <v>509</v>
      </c>
      <c r="F361" s="220" t="s">
        <v>510</v>
      </c>
      <c r="G361" s="221" t="s">
        <v>511</v>
      </c>
      <c r="H361" s="222">
        <v>1</v>
      </c>
      <c r="I361" s="223"/>
      <c r="J361" s="224">
        <f>ROUND(I361*H361,2)</f>
        <v>0</v>
      </c>
      <c r="K361" s="220" t="s">
        <v>137</v>
      </c>
      <c r="L361" s="44"/>
      <c r="M361" s="225" t="s">
        <v>1</v>
      </c>
      <c r="N361" s="226" t="s">
        <v>39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512</v>
      </c>
      <c r="AT361" s="229" t="s">
        <v>133</v>
      </c>
      <c r="AU361" s="229" t="s">
        <v>84</v>
      </c>
      <c r="AY361" s="17" t="s">
        <v>131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82</v>
      </c>
      <c r="BK361" s="230">
        <f>ROUND(I361*H361,2)</f>
        <v>0</v>
      </c>
      <c r="BL361" s="17" t="s">
        <v>512</v>
      </c>
      <c r="BM361" s="229" t="s">
        <v>513</v>
      </c>
    </row>
    <row r="362" s="2" customFormat="1" ht="14.4" customHeight="1">
      <c r="A362" s="38"/>
      <c r="B362" s="39"/>
      <c r="C362" s="218" t="s">
        <v>514</v>
      </c>
      <c r="D362" s="218" t="s">
        <v>133</v>
      </c>
      <c r="E362" s="219" t="s">
        <v>515</v>
      </c>
      <c r="F362" s="220" t="s">
        <v>516</v>
      </c>
      <c r="G362" s="221" t="s">
        <v>511</v>
      </c>
      <c r="H362" s="222">
        <v>1</v>
      </c>
      <c r="I362" s="223"/>
      <c r="J362" s="224">
        <f>ROUND(I362*H362,2)</f>
        <v>0</v>
      </c>
      <c r="K362" s="220" t="s">
        <v>137</v>
      </c>
      <c r="L362" s="44"/>
      <c r="M362" s="225" t="s">
        <v>1</v>
      </c>
      <c r="N362" s="226" t="s">
        <v>39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512</v>
      </c>
      <c r="AT362" s="229" t="s">
        <v>133</v>
      </c>
      <c r="AU362" s="229" t="s">
        <v>84</v>
      </c>
      <c r="AY362" s="17" t="s">
        <v>131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82</v>
      </c>
      <c r="BK362" s="230">
        <f>ROUND(I362*H362,2)</f>
        <v>0</v>
      </c>
      <c r="BL362" s="17" t="s">
        <v>512</v>
      </c>
      <c r="BM362" s="229" t="s">
        <v>517</v>
      </c>
    </row>
    <row r="363" s="2" customFormat="1" ht="14.4" customHeight="1">
      <c r="A363" s="38"/>
      <c r="B363" s="39"/>
      <c r="C363" s="218" t="s">
        <v>518</v>
      </c>
      <c r="D363" s="218" t="s">
        <v>133</v>
      </c>
      <c r="E363" s="219" t="s">
        <v>519</v>
      </c>
      <c r="F363" s="220" t="s">
        <v>520</v>
      </c>
      <c r="G363" s="221" t="s">
        <v>521</v>
      </c>
      <c r="H363" s="222">
        <v>4</v>
      </c>
      <c r="I363" s="223"/>
      <c r="J363" s="224">
        <f>ROUND(I363*H363,2)</f>
        <v>0</v>
      </c>
      <c r="K363" s="220" t="s">
        <v>137</v>
      </c>
      <c r="L363" s="44"/>
      <c r="M363" s="225" t="s">
        <v>1</v>
      </c>
      <c r="N363" s="226" t="s">
        <v>39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512</v>
      </c>
      <c r="AT363" s="229" t="s">
        <v>133</v>
      </c>
      <c r="AU363" s="229" t="s">
        <v>84</v>
      </c>
      <c r="AY363" s="17" t="s">
        <v>131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82</v>
      </c>
      <c r="BK363" s="230">
        <f>ROUND(I363*H363,2)</f>
        <v>0</v>
      </c>
      <c r="BL363" s="17" t="s">
        <v>512</v>
      </c>
      <c r="BM363" s="229" t="s">
        <v>522</v>
      </c>
    </row>
    <row r="364" s="2" customFormat="1" ht="14.4" customHeight="1">
      <c r="A364" s="38"/>
      <c r="B364" s="39"/>
      <c r="C364" s="218" t="s">
        <v>523</v>
      </c>
      <c r="D364" s="218" t="s">
        <v>133</v>
      </c>
      <c r="E364" s="219" t="s">
        <v>524</v>
      </c>
      <c r="F364" s="220" t="s">
        <v>525</v>
      </c>
      <c r="G364" s="221" t="s">
        <v>511</v>
      </c>
      <c r="H364" s="222">
        <v>1</v>
      </c>
      <c r="I364" s="223"/>
      <c r="J364" s="224">
        <f>ROUND(I364*H364,2)</f>
        <v>0</v>
      </c>
      <c r="K364" s="220" t="s">
        <v>137</v>
      </c>
      <c r="L364" s="44"/>
      <c r="M364" s="225" t="s">
        <v>1</v>
      </c>
      <c r="N364" s="226" t="s">
        <v>39</v>
      </c>
      <c r="O364" s="91"/>
      <c r="P364" s="227">
        <f>O364*H364</f>
        <v>0</v>
      </c>
      <c r="Q364" s="227">
        <v>0</v>
      </c>
      <c r="R364" s="227">
        <f>Q364*H364</f>
        <v>0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512</v>
      </c>
      <c r="AT364" s="229" t="s">
        <v>133</v>
      </c>
      <c r="AU364" s="229" t="s">
        <v>84</v>
      </c>
      <c r="AY364" s="17" t="s">
        <v>131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82</v>
      </c>
      <c r="BK364" s="230">
        <f>ROUND(I364*H364,2)</f>
        <v>0</v>
      </c>
      <c r="BL364" s="17" t="s">
        <v>512</v>
      </c>
      <c r="BM364" s="229" t="s">
        <v>526</v>
      </c>
    </row>
    <row r="365" s="2" customFormat="1" ht="14.4" customHeight="1">
      <c r="A365" s="38"/>
      <c r="B365" s="39"/>
      <c r="C365" s="218" t="s">
        <v>527</v>
      </c>
      <c r="D365" s="218" t="s">
        <v>133</v>
      </c>
      <c r="E365" s="219" t="s">
        <v>528</v>
      </c>
      <c r="F365" s="220" t="s">
        <v>529</v>
      </c>
      <c r="G365" s="221" t="s">
        <v>511</v>
      </c>
      <c r="H365" s="222">
        <v>1</v>
      </c>
      <c r="I365" s="223"/>
      <c r="J365" s="224">
        <f>ROUND(I365*H365,2)</f>
        <v>0</v>
      </c>
      <c r="K365" s="220" t="s">
        <v>137</v>
      </c>
      <c r="L365" s="44"/>
      <c r="M365" s="225" t="s">
        <v>1</v>
      </c>
      <c r="N365" s="226" t="s">
        <v>39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512</v>
      </c>
      <c r="AT365" s="229" t="s">
        <v>133</v>
      </c>
      <c r="AU365" s="229" t="s">
        <v>84</v>
      </c>
      <c r="AY365" s="17" t="s">
        <v>131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82</v>
      </c>
      <c r="BK365" s="230">
        <f>ROUND(I365*H365,2)</f>
        <v>0</v>
      </c>
      <c r="BL365" s="17" t="s">
        <v>512</v>
      </c>
      <c r="BM365" s="229" t="s">
        <v>530</v>
      </c>
    </row>
    <row r="366" s="2" customFormat="1" ht="14.4" customHeight="1">
      <c r="A366" s="38"/>
      <c r="B366" s="39"/>
      <c r="C366" s="218" t="s">
        <v>531</v>
      </c>
      <c r="D366" s="218" t="s">
        <v>133</v>
      </c>
      <c r="E366" s="219" t="s">
        <v>532</v>
      </c>
      <c r="F366" s="220" t="s">
        <v>533</v>
      </c>
      <c r="G366" s="221" t="s">
        <v>511</v>
      </c>
      <c r="H366" s="222">
        <v>1</v>
      </c>
      <c r="I366" s="223"/>
      <c r="J366" s="224">
        <f>ROUND(I366*H366,2)</f>
        <v>0</v>
      </c>
      <c r="K366" s="220" t="s">
        <v>137</v>
      </c>
      <c r="L366" s="44"/>
      <c r="M366" s="225" t="s">
        <v>1</v>
      </c>
      <c r="N366" s="226" t="s">
        <v>39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512</v>
      </c>
      <c r="AT366" s="229" t="s">
        <v>133</v>
      </c>
      <c r="AU366" s="229" t="s">
        <v>84</v>
      </c>
      <c r="AY366" s="17" t="s">
        <v>131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82</v>
      </c>
      <c r="BK366" s="230">
        <f>ROUND(I366*H366,2)</f>
        <v>0</v>
      </c>
      <c r="BL366" s="17" t="s">
        <v>512</v>
      </c>
      <c r="BM366" s="229" t="s">
        <v>534</v>
      </c>
    </row>
    <row r="367" s="2" customFormat="1" ht="14.4" customHeight="1">
      <c r="A367" s="38"/>
      <c r="B367" s="39"/>
      <c r="C367" s="218" t="s">
        <v>535</v>
      </c>
      <c r="D367" s="218" t="s">
        <v>133</v>
      </c>
      <c r="E367" s="219" t="s">
        <v>536</v>
      </c>
      <c r="F367" s="220" t="s">
        <v>537</v>
      </c>
      <c r="G367" s="221" t="s">
        <v>511</v>
      </c>
      <c r="H367" s="222">
        <v>1</v>
      </c>
      <c r="I367" s="223"/>
      <c r="J367" s="224">
        <f>ROUND(I367*H367,2)</f>
        <v>0</v>
      </c>
      <c r="K367" s="220" t="s">
        <v>137</v>
      </c>
      <c r="L367" s="44"/>
      <c r="M367" s="225" t="s">
        <v>1</v>
      </c>
      <c r="N367" s="226" t="s">
        <v>39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512</v>
      </c>
      <c r="AT367" s="229" t="s">
        <v>133</v>
      </c>
      <c r="AU367" s="229" t="s">
        <v>84</v>
      </c>
      <c r="AY367" s="17" t="s">
        <v>131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82</v>
      </c>
      <c r="BK367" s="230">
        <f>ROUND(I367*H367,2)</f>
        <v>0</v>
      </c>
      <c r="BL367" s="17" t="s">
        <v>512</v>
      </c>
      <c r="BM367" s="229" t="s">
        <v>538</v>
      </c>
    </row>
    <row r="368" s="12" customFormat="1" ht="22.8" customHeight="1">
      <c r="A368" s="12"/>
      <c r="B368" s="202"/>
      <c r="C368" s="203"/>
      <c r="D368" s="204" t="s">
        <v>73</v>
      </c>
      <c r="E368" s="216" t="s">
        <v>539</v>
      </c>
      <c r="F368" s="216" t="s">
        <v>540</v>
      </c>
      <c r="G368" s="203"/>
      <c r="H368" s="203"/>
      <c r="I368" s="206"/>
      <c r="J368" s="217">
        <f>BK368</f>
        <v>0</v>
      </c>
      <c r="K368" s="203"/>
      <c r="L368" s="208"/>
      <c r="M368" s="209"/>
      <c r="N368" s="210"/>
      <c r="O368" s="210"/>
      <c r="P368" s="211">
        <f>SUM(P369:P373)</f>
        <v>0</v>
      </c>
      <c r="Q368" s="210"/>
      <c r="R368" s="211">
        <f>SUM(R369:R373)</f>
        <v>0</v>
      </c>
      <c r="S368" s="210"/>
      <c r="T368" s="212">
        <f>SUM(T369:T373)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3" t="s">
        <v>160</v>
      </c>
      <c r="AT368" s="214" t="s">
        <v>73</v>
      </c>
      <c r="AU368" s="214" t="s">
        <v>82</v>
      </c>
      <c r="AY368" s="213" t="s">
        <v>131</v>
      </c>
      <c r="BK368" s="215">
        <f>SUM(BK369:BK373)</f>
        <v>0</v>
      </c>
    </row>
    <row r="369" s="2" customFormat="1" ht="14.4" customHeight="1">
      <c r="A369" s="38"/>
      <c r="B369" s="39"/>
      <c r="C369" s="218" t="s">
        <v>541</v>
      </c>
      <c r="D369" s="218" t="s">
        <v>133</v>
      </c>
      <c r="E369" s="219" t="s">
        <v>542</v>
      </c>
      <c r="F369" s="220" t="s">
        <v>540</v>
      </c>
      <c r="G369" s="221" t="s">
        <v>511</v>
      </c>
      <c r="H369" s="222">
        <v>1</v>
      </c>
      <c r="I369" s="223"/>
      <c r="J369" s="224">
        <f>ROUND(I369*H369,2)</f>
        <v>0</v>
      </c>
      <c r="K369" s="220" t="s">
        <v>137</v>
      </c>
      <c r="L369" s="44"/>
      <c r="M369" s="225" t="s">
        <v>1</v>
      </c>
      <c r="N369" s="226" t="s">
        <v>39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512</v>
      </c>
      <c r="AT369" s="229" t="s">
        <v>133</v>
      </c>
      <c r="AU369" s="229" t="s">
        <v>84</v>
      </c>
      <c r="AY369" s="17" t="s">
        <v>131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82</v>
      </c>
      <c r="BK369" s="230">
        <f>ROUND(I369*H369,2)</f>
        <v>0</v>
      </c>
      <c r="BL369" s="17" t="s">
        <v>512</v>
      </c>
      <c r="BM369" s="229" t="s">
        <v>543</v>
      </c>
    </row>
    <row r="370" s="2" customFormat="1" ht="14.4" customHeight="1">
      <c r="A370" s="38"/>
      <c r="B370" s="39"/>
      <c r="C370" s="218" t="s">
        <v>544</v>
      </c>
      <c r="D370" s="218" t="s">
        <v>133</v>
      </c>
      <c r="E370" s="219" t="s">
        <v>545</v>
      </c>
      <c r="F370" s="220" t="s">
        <v>546</v>
      </c>
      <c r="G370" s="221" t="s">
        <v>511</v>
      </c>
      <c r="H370" s="222">
        <v>1</v>
      </c>
      <c r="I370" s="223"/>
      <c r="J370" s="224">
        <f>ROUND(I370*H370,2)</f>
        <v>0</v>
      </c>
      <c r="K370" s="220" t="s">
        <v>137</v>
      </c>
      <c r="L370" s="44"/>
      <c r="M370" s="225" t="s">
        <v>1</v>
      </c>
      <c r="N370" s="226" t="s">
        <v>39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512</v>
      </c>
      <c r="AT370" s="229" t="s">
        <v>133</v>
      </c>
      <c r="AU370" s="229" t="s">
        <v>84</v>
      </c>
      <c r="AY370" s="17" t="s">
        <v>131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82</v>
      </c>
      <c r="BK370" s="230">
        <f>ROUND(I370*H370,2)</f>
        <v>0</v>
      </c>
      <c r="BL370" s="17" t="s">
        <v>512</v>
      </c>
      <c r="BM370" s="229" t="s">
        <v>547</v>
      </c>
    </row>
    <row r="371" s="2" customFormat="1" ht="14.4" customHeight="1">
      <c r="A371" s="38"/>
      <c r="B371" s="39"/>
      <c r="C371" s="218" t="s">
        <v>548</v>
      </c>
      <c r="D371" s="218" t="s">
        <v>133</v>
      </c>
      <c r="E371" s="219" t="s">
        <v>549</v>
      </c>
      <c r="F371" s="220" t="s">
        <v>550</v>
      </c>
      <c r="G371" s="221" t="s">
        <v>511</v>
      </c>
      <c r="H371" s="222">
        <v>1</v>
      </c>
      <c r="I371" s="223"/>
      <c r="J371" s="224">
        <f>ROUND(I371*H371,2)</f>
        <v>0</v>
      </c>
      <c r="K371" s="220" t="s">
        <v>137</v>
      </c>
      <c r="L371" s="44"/>
      <c r="M371" s="225" t="s">
        <v>1</v>
      </c>
      <c r="N371" s="226" t="s">
        <v>39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512</v>
      </c>
      <c r="AT371" s="229" t="s">
        <v>133</v>
      </c>
      <c r="AU371" s="229" t="s">
        <v>84</v>
      </c>
      <c r="AY371" s="17" t="s">
        <v>131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82</v>
      </c>
      <c r="BK371" s="230">
        <f>ROUND(I371*H371,2)</f>
        <v>0</v>
      </c>
      <c r="BL371" s="17" t="s">
        <v>512</v>
      </c>
      <c r="BM371" s="229" t="s">
        <v>551</v>
      </c>
    </row>
    <row r="372" s="2" customFormat="1" ht="14.4" customHeight="1">
      <c r="A372" s="38"/>
      <c r="B372" s="39"/>
      <c r="C372" s="218" t="s">
        <v>552</v>
      </c>
      <c r="D372" s="218" t="s">
        <v>133</v>
      </c>
      <c r="E372" s="219" t="s">
        <v>553</v>
      </c>
      <c r="F372" s="220" t="s">
        <v>554</v>
      </c>
      <c r="G372" s="221" t="s">
        <v>511</v>
      </c>
      <c r="H372" s="222">
        <v>78600</v>
      </c>
      <c r="I372" s="223"/>
      <c r="J372" s="224">
        <f>ROUND(I372*H372,2)</f>
        <v>0</v>
      </c>
      <c r="K372" s="220" t="s">
        <v>137</v>
      </c>
      <c r="L372" s="44"/>
      <c r="M372" s="225" t="s">
        <v>1</v>
      </c>
      <c r="N372" s="226" t="s">
        <v>39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512</v>
      </c>
      <c r="AT372" s="229" t="s">
        <v>133</v>
      </c>
      <c r="AU372" s="229" t="s">
        <v>84</v>
      </c>
      <c r="AY372" s="17" t="s">
        <v>131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82</v>
      </c>
      <c r="BK372" s="230">
        <f>ROUND(I372*H372,2)</f>
        <v>0</v>
      </c>
      <c r="BL372" s="17" t="s">
        <v>512</v>
      </c>
      <c r="BM372" s="229" t="s">
        <v>555</v>
      </c>
    </row>
    <row r="373" s="13" customFormat="1">
      <c r="A373" s="13"/>
      <c r="B373" s="231"/>
      <c r="C373" s="232"/>
      <c r="D373" s="233" t="s">
        <v>149</v>
      </c>
      <c r="E373" s="234" t="s">
        <v>1</v>
      </c>
      <c r="F373" s="235" t="s">
        <v>556</v>
      </c>
      <c r="G373" s="232"/>
      <c r="H373" s="236">
        <v>78600</v>
      </c>
      <c r="I373" s="237"/>
      <c r="J373" s="232"/>
      <c r="K373" s="232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149</v>
      </c>
      <c r="AU373" s="242" t="s">
        <v>84</v>
      </c>
      <c r="AV373" s="13" t="s">
        <v>84</v>
      </c>
      <c r="AW373" s="13" t="s">
        <v>31</v>
      </c>
      <c r="AX373" s="13" t="s">
        <v>82</v>
      </c>
      <c r="AY373" s="242" t="s">
        <v>131</v>
      </c>
    </row>
    <row r="374" s="12" customFormat="1" ht="22.8" customHeight="1">
      <c r="A374" s="12"/>
      <c r="B374" s="202"/>
      <c r="C374" s="203"/>
      <c r="D374" s="204" t="s">
        <v>73</v>
      </c>
      <c r="E374" s="216" t="s">
        <v>557</v>
      </c>
      <c r="F374" s="216" t="s">
        <v>558</v>
      </c>
      <c r="G374" s="203"/>
      <c r="H374" s="203"/>
      <c r="I374" s="206"/>
      <c r="J374" s="217">
        <f>BK374</f>
        <v>0</v>
      </c>
      <c r="K374" s="203"/>
      <c r="L374" s="208"/>
      <c r="M374" s="209"/>
      <c r="N374" s="210"/>
      <c r="O374" s="210"/>
      <c r="P374" s="211">
        <f>P375</f>
        <v>0</v>
      </c>
      <c r="Q374" s="210"/>
      <c r="R374" s="211">
        <f>R375</f>
        <v>0</v>
      </c>
      <c r="S374" s="210"/>
      <c r="T374" s="212">
        <f>T375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3" t="s">
        <v>160</v>
      </c>
      <c r="AT374" s="214" t="s">
        <v>73</v>
      </c>
      <c r="AU374" s="214" t="s">
        <v>82</v>
      </c>
      <c r="AY374" s="213" t="s">
        <v>131</v>
      </c>
      <c r="BK374" s="215">
        <f>BK375</f>
        <v>0</v>
      </c>
    </row>
    <row r="375" s="2" customFormat="1" ht="14.4" customHeight="1">
      <c r="A375" s="38"/>
      <c r="B375" s="39"/>
      <c r="C375" s="218" t="s">
        <v>559</v>
      </c>
      <c r="D375" s="218" t="s">
        <v>133</v>
      </c>
      <c r="E375" s="219" t="s">
        <v>560</v>
      </c>
      <c r="F375" s="220" t="s">
        <v>561</v>
      </c>
      <c r="G375" s="221" t="s">
        <v>511</v>
      </c>
      <c r="H375" s="222">
        <v>1</v>
      </c>
      <c r="I375" s="223"/>
      <c r="J375" s="224">
        <f>ROUND(I375*H375,2)</f>
        <v>0</v>
      </c>
      <c r="K375" s="220" t="s">
        <v>137</v>
      </c>
      <c r="L375" s="44"/>
      <c r="M375" s="274" t="s">
        <v>1</v>
      </c>
      <c r="N375" s="275" t="s">
        <v>39</v>
      </c>
      <c r="O375" s="276"/>
      <c r="P375" s="277">
        <f>O375*H375</f>
        <v>0</v>
      </c>
      <c r="Q375" s="277">
        <v>0</v>
      </c>
      <c r="R375" s="277">
        <f>Q375*H375</f>
        <v>0</v>
      </c>
      <c r="S375" s="277">
        <v>0</v>
      </c>
      <c r="T375" s="27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512</v>
      </c>
      <c r="AT375" s="229" t="s">
        <v>133</v>
      </c>
      <c r="AU375" s="229" t="s">
        <v>84</v>
      </c>
      <c r="AY375" s="17" t="s">
        <v>131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82</v>
      </c>
      <c r="BK375" s="230">
        <f>ROUND(I375*H375,2)</f>
        <v>0</v>
      </c>
      <c r="BL375" s="17" t="s">
        <v>512</v>
      </c>
      <c r="BM375" s="229" t="s">
        <v>562</v>
      </c>
    </row>
    <row r="376" s="2" customFormat="1" ht="6.96" customHeight="1">
      <c r="A376" s="38"/>
      <c r="B376" s="66"/>
      <c r="C376" s="67"/>
      <c r="D376" s="67"/>
      <c r="E376" s="67"/>
      <c r="F376" s="67"/>
      <c r="G376" s="67"/>
      <c r="H376" s="67"/>
      <c r="I376" s="67"/>
      <c r="J376" s="67"/>
      <c r="K376" s="67"/>
      <c r="L376" s="44"/>
      <c r="M376" s="38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</row>
  </sheetData>
  <sheetProtection sheet="1" autoFilter="0" formatColumns="0" formatRows="0" objects="1" scenarios="1" spinCount="100000" saltValue="2hM7GQnAMMyMYoIzg3mhn+XvDzn8zBWW2fbUxs03m4rZcZ+jJiVr5NULjeI03N3jC+s34fVo24Gynlb82a9+KQ==" hashValue="BZFTejiLooT5whS1foFp9ACx+G/5lQ+C6XndhhMApk5fKhDMfi9ogfTSRRzisqhgLrKiizhDZWwbDr1RgbLSdA==" algorithmName="SHA-512" password="CC35"/>
  <autoFilter ref="C135:K375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84</v>
      </c>
    </row>
    <row r="4" hidden="1" s="1" customFormat="1" ht="24.96" customHeight="1">
      <c r="B4" s="20"/>
      <c r="D4" s="138" t="s">
        <v>88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Rekonstrukce zásobování teplem zimního stadionu z plaveckého stadionu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89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563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32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34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36</v>
      </c>
      <c r="G32" s="38"/>
      <c r="H32" s="38"/>
      <c r="I32" s="152" t="s">
        <v>35</v>
      </c>
      <c r="J32" s="152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38</v>
      </c>
      <c r="E33" s="140" t="s">
        <v>39</v>
      </c>
      <c r="F33" s="154">
        <f>ROUND((SUM(BE124:BE181)),  2)</f>
        <v>0</v>
      </c>
      <c r="G33" s="38"/>
      <c r="H33" s="38"/>
      <c r="I33" s="155">
        <v>0.20999999999999999</v>
      </c>
      <c r="J33" s="154">
        <f>ROUND(((SUM(BE124:BE181))*I33),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40</v>
      </c>
      <c r="F34" s="154">
        <f>ROUND((SUM(BF124:BF181)),  2)</f>
        <v>0</v>
      </c>
      <c r="G34" s="38"/>
      <c r="H34" s="38"/>
      <c r="I34" s="155">
        <v>0.14999999999999999</v>
      </c>
      <c r="J34" s="154">
        <f>ROUND(((SUM(BF124:BF181))*I34),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41</v>
      </c>
      <c r="F35" s="154">
        <f>ROUND((SUM(BG124:BG181)),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42</v>
      </c>
      <c r="F36" s="154">
        <f>ROUND((SUM(BH124:BH181)),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43</v>
      </c>
      <c r="F37" s="154">
        <f>ROUND((SUM(BI124:BI181)),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44</v>
      </c>
      <c r="E39" s="158"/>
      <c r="F39" s="158"/>
      <c r="G39" s="159" t="s">
        <v>45</v>
      </c>
      <c r="H39" s="160" t="s">
        <v>46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47</v>
      </c>
      <c r="E50" s="164"/>
      <c r="F50" s="164"/>
      <c r="G50" s="163" t="s">
        <v>48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49</v>
      </c>
      <c r="E61" s="166"/>
      <c r="F61" s="167" t="s">
        <v>50</v>
      </c>
      <c r="G61" s="165" t="s">
        <v>49</v>
      </c>
      <c r="H61" s="166"/>
      <c r="I61" s="166"/>
      <c r="J61" s="168" t="s">
        <v>50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51</v>
      </c>
      <c r="E65" s="169"/>
      <c r="F65" s="169"/>
      <c r="G65" s="163" t="s">
        <v>52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49</v>
      </c>
      <c r="E76" s="166"/>
      <c r="F76" s="167" t="s">
        <v>50</v>
      </c>
      <c r="G76" s="165" t="s">
        <v>49</v>
      </c>
      <c r="H76" s="166"/>
      <c r="I76" s="166"/>
      <c r="J76" s="168" t="s">
        <v>50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Rekonstrukce zásobování teplem zimního stadionu z plaveckého stadionu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b - Úpravy povrchů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Strakonice</v>
      </c>
      <c r="G89" s="40"/>
      <c r="H89" s="40"/>
      <c r="I89" s="32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92</v>
      </c>
      <c r="D94" s="176"/>
      <c r="E94" s="176"/>
      <c r="F94" s="176"/>
      <c r="G94" s="176"/>
      <c r="H94" s="176"/>
      <c r="I94" s="176"/>
      <c r="J94" s="177" t="s">
        <v>93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94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95</v>
      </c>
    </row>
    <row r="97" hidden="1" s="9" customFormat="1" ht="24.96" customHeight="1">
      <c r="A97" s="9"/>
      <c r="B97" s="179"/>
      <c r="C97" s="180"/>
      <c r="D97" s="181" t="s">
        <v>96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97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564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J160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565</v>
      </c>
      <c r="E101" s="188"/>
      <c r="F101" s="188"/>
      <c r="G101" s="188"/>
      <c r="H101" s="188"/>
      <c r="I101" s="188"/>
      <c r="J101" s="189">
        <f>J169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566</v>
      </c>
      <c r="E102" s="188"/>
      <c r="F102" s="188"/>
      <c r="G102" s="188"/>
      <c r="H102" s="188"/>
      <c r="I102" s="188"/>
      <c r="J102" s="189">
        <f>J175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567</v>
      </c>
      <c r="E103" s="182"/>
      <c r="F103" s="182"/>
      <c r="G103" s="182"/>
      <c r="H103" s="182"/>
      <c r="I103" s="182"/>
      <c r="J103" s="183">
        <f>J177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568</v>
      </c>
      <c r="E104" s="188"/>
      <c r="F104" s="188"/>
      <c r="G104" s="188"/>
      <c r="H104" s="188"/>
      <c r="I104" s="188"/>
      <c r="J104" s="189">
        <f>J178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hidden="1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/>
    <row r="108" hidden="1"/>
    <row r="109" hidden="1"/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Rekonstrukce zásobování teplem zimního stadionu z plaveckého stadionu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89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b - Úpravy povrchů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Strakonice</v>
      </c>
      <c r="G118" s="40"/>
      <c r="H118" s="40"/>
      <c r="I118" s="32" t="s">
        <v>22</v>
      </c>
      <c r="J118" s="79" t="str">
        <f>IF(J12="","",J12)</f>
        <v>4. 11. 2020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30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32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117</v>
      </c>
      <c r="D123" s="194" t="s">
        <v>59</v>
      </c>
      <c r="E123" s="194" t="s">
        <v>55</v>
      </c>
      <c r="F123" s="194" t="s">
        <v>56</v>
      </c>
      <c r="G123" s="194" t="s">
        <v>118</v>
      </c>
      <c r="H123" s="194" t="s">
        <v>119</v>
      </c>
      <c r="I123" s="194" t="s">
        <v>120</v>
      </c>
      <c r="J123" s="194" t="s">
        <v>93</v>
      </c>
      <c r="K123" s="195" t="s">
        <v>121</v>
      </c>
      <c r="L123" s="196"/>
      <c r="M123" s="100" t="s">
        <v>1</v>
      </c>
      <c r="N123" s="101" t="s">
        <v>38</v>
      </c>
      <c r="O123" s="101" t="s">
        <v>122</v>
      </c>
      <c r="P123" s="101" t="s">
        <v>123</v>
      </c>
      <c r="Q123" s="101" t="s">
        <v>124</v>
      </c>
      <c r="R123" s="101" t="s">
        <v>125</v>
      </c>
      <c r="S123" s="101" t="s">
        <v>126</v>
      </c>
      <c r="T123" s="102" t="s">
        <v>127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128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P125+P177</f>
        <v>0</v>
      </c>
      <c r="Q124" s="104"/>
      <c r="R124" s="199">
        <f>R125+R177</f>
        <v>6.0820044000000006</v>
      </c>
      <c r="S124" s="104"/>
      <c r="T124" s="200">
        <f>T125+T177</f>
        <v>76.489000000000004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73</v>
      </c>
      <c r="AU124" s="17" t="s">
        <v>95</v>
      </c>
      <c r="BK124" s="201">
        <f>BK125+BK177</f>
        <v>0</v>
      </c>
    </row>
    <row r="125" s="12" customFormat="1" ht="25.92" customHeight="1">
      <c r="A125" s="12"/>
      <c r="B125" s="202"/>
      <c r="C125" s="203"/>
      <c r="D125" s="204" t="s">
        <v>73</v>
      </c>
      <c r="E125" s="205" t="s">
        <v>129</v>
      </c>
      <c r="F125" s="205" t="s">
        <v>130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P126+P151+P160+P169+P175</f>
        <v>0</v>
      </c>
      <c r="Q125" s="210"/>
      <c r="R125" s="211">
        <f>R126+R151+R160+R169+R175</f>
        <v>6.0820044000000006</v>
      </c>
      <c r="S125" s="210"/>
      <c r="T125" s="212">
        <f>T126+T151+T160+T169+T175</f>
        <v>76.489000000000004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82</v>
      </c>
      <c r="AT125" s="214" t="s">
        <v>73</v>
      </c>
      <c r="AU125" s="214" t="s">
        <v>74</v>
      </c>
      <c r="AY125" s="213" t="s">
        <v>131</v>
      </c>
      <c r="BK125" s="215">
        <f>BK126+BK151+BK160+BK169+BK175</f>
        <v>0</v>
      </c>
    </row>
    <row r="126" s="12" customFormat="1" ht="22.8" customHeight="1">
      <c r="A126" s="12"/>
      <c r="B126" s="202"/>
      <c r="C126" s="203"/>
      <c r="D126" s="204" t="s">
        <v>73</v>
      </c>
      <c r="E126" s="216" t="s">
        <v>82</v>
      </c>
      <c r="F126" s="216" t="s">
        <v>132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SUM(P127:P150)</f>
        <v>0</v>
      </c>
      <c r="Q126" s="210"/>
      <c r="R126" s="211">
        <f>SUM(R127:R150)</f>
        <v>0.029530000000000001</v>
      </c>
      <c r="S126" s="210"/>
      <c r="T126" s="212">
        <f>SUM(T127:T150)</f>
        <v>76.489000000000004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82</v>
      </c>
      <c r="AT126" s="214" t="s">
        <v>73</v>
      </c>
      <c r="AU126" s="214" t="s">
        <v>82</v>
      </c>
      <c r="AY126" s="213" t="s">
        <v>131</v>
      </c>
      <c r="BK126" s="215">
        <f>SUM(BK127:BK150)</f>
        <v>0</v>
      </c>
    </row>
    <row r="127" s="2" customFormat="1" ht="14.4" customHeight="1">
      <c r="A127" s="38"/>
      <c r="B127" s="39"/>
      <c r="C127" s="218" t="s">
        <v>82</v>
      </c>
      <c r="D127" s="218" t="s">
        <v>133</v>
      </c>
      <c r="E127" s="219" t="s">
        <v>569</v>
      </c>
      <c r="F127" s="220" t="s">
        <v>570</v>
      </c>
      <c r="G127" s="221" t="s">
        <v>195</v>
      </c>
      <c r="H127" s="222">
        <v>10</v>
      </c>
      <c r="I127" s="223"/>
      <c r="J127" s="224">
        <f>ROUND(I127*H127,2)</f>
        <v>0</v>
      </c>
      <c r="K127" s="220" t="s">
        <v>137</v>
      </c>
      <c r="L127" s="44"/>
      <c r="M127" s="225" t="s">
        <v>1</v>
      </c>
      <c r="N127" s="226" t="s">
        <v>39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0.29499999999999998</v>
      </c>
      <c r="T127" s="228">
        <f>S127*H127</f>
        <v>2.9499999999999997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138</v>
      </c>
      <c r="AT127" s="229" t="s">
        <v>133</v>
      </c>
      <c r="AU127" s="229" t="s">
        <v>84</v>
      </c>
      <c r="AY127" s="17" t="s">
        <v>131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82</v>
      </c>
      <c r="BK127" s="230">
        <f>ROUND(I127*H127,2)</f>
        <v>0</v>
      </c>
      <c r="BL127" s="17" t="s">
        <v>138</v>
      </c>
      <c r="BM127" s="229" t="s">
        <v>571</v>
      </c>
    </row>
    <row r="128" s="2" customFormat="1" ht="14.4" customHeight="1">
      <c r="A128" s="38"/>
      <c r="B128" s="39"/>
      <c r="C128" s="218" t="s">
        <v>84</v>
      </c>
      <c r="D128" s="218" t="s">
        <v>133</v>
      </c>
      <c r="E128" s="219" t="s">
        <v>572</v>
      </c>
      <c r="F128" s="220" t="s">
        <v>573</v>
      </c>
      <c r="G128" s="221" t="s">
        <v>195</v>
      </c>
      <c r="H128" s="222">
        <v>59</v>
      </c>
      <c r="I128" s="223"/>
      <c r="J128" s="224">
        <f>ROUND(I128*H128,2)</f>
        <v>0</v>
      </c>
      <c r="K128" s="220" t="s">
        <v>137</v>
      </c>
      <c r="L128" s="44"/>
      <c r="M128" s="225" t="s">
        <v>1</v>
      </c>
      <c r="N128" s="226" t="s">
        <v>39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0.316</v>
      </c>
      <c r="T128" s="228">
        <f>S128*H128</f>
        <v>18.644000000000002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138</v>
      </c>
      <c r="AT128" s="229" t="s">
        <v>133</v>
      </c>
      <c r="AU128" s="229" t="s">
        <v>84</v>
      </c>
      <c r="AY128" s="17" t="s">
        <v>131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82</v>
      </c>
      <c r="BK128" s="230">
        <f>ROUND(I128*H128,2)</f>
        <v>0</v>
      </c>
      <c r="BL128" s="17" t="s">
        <v>138</v>
      </c>
      <c r="BM128" s="229" t="s">
        <v>574</v>
      </c>
    </row>
    <row r="129" s="2" customFormat="1" ht="14.4" customHeight="1">
      <c r="A129" s="38"/>
      <c r="B129" s="39"/>
      <c r="C129" s="218" t="s">
        <v>144</v>
      </c>
      <c r="D129" s="218" t="s">
        <v>133</v>
      </c>
      <c r="E129" s="219" t="s">
        <v>575</v>
      </c>
      <c r="F129" s="220" t="s">
        <v>576</v>
      </c>
      <c r="G129" s="221" t="s">
        <v>195</v>
      </c>
      <c r="H129" s="222">
        <v>37</v>
      </c>
      <c r="I129" s="223"/>
      <c r="J129" s="224">
        <f>ROUND(I129*H129,2)</f>
        <v>0</v>
      </c>
      <c r="K129" s="220" t="s">
        <v>137</v>
      </c>
      <c r="L129" s="44"/>
      <c r="M129" s="225" t="s">
        <v>1</v>
      </c>
      <c r="N129" s="226" t="s">
        <v>39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0.44</v>
      </c>
      <c r="T129" s="228">
        <f>S129*H129</f>
        <v>16.280000000000001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138</v>
      </c>
      <c r="AT129" s="229" t="s">
        <v>133</v>
      </c>
      <c r="AU129" s="229" t="s">
        <v>84</v>
      </c>
      <c r="AY129" s="17" t="s">
        <v>131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82</v>
      </c>
      <c r="BK129" s="230">
        <f>ROUND(I129*H129,2)</f>
        <v>0</v>
      </c>
      <c r="BL129" s="17" t="s">
        <v>138</v>
      </c>
      <c r="BM129" s="229" t="s">
        <v>577</v>
      </c>
    </row>
    <row r="130" s="2" customFormat="1" ht="14.4" customHeight="1">
      <c r="A130" s="38"/>
      <c r="B130" s="39"/>
      <c r="C130" s="218" t="s">
        <v>138</v>
      </c>
      <c r="D130" s="218" t="s">
        <v>133</v>
      </c>
      <c r="E130" s="219" t="s">
        <v>578</v>
      </c>
      <c r="F130" s="220" t="s">
        <v>579</v>
      </c>
      <c r="G130" s="221" t="s">
        <v>195</v>
      </c>
      <c r="H130" s="222">
        <v>20</v>
      </c>
      <c r="I130" s="223"/>
      <c r="J130" s="224">
        <f>ROUND(I130*H130,2)</f>
        <v>0</v>
      </c>
      <c r="K130" s="220" t="s">
        <v>137</v>
      </c>
      <c r="L130" s="44"/>
      <c r="M130" s="225" t="s">
        <v>1</v>
      </c>
      <c r="N130" s="226" t="s">
        <v>39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0.29999999999999999</v>
      </c>
      <c r="T130" s="228">
        <f>S130*H130</f>
        <v>6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138</v>
      </c>
      <c r="AT130" s="229" t="s">
        <v>133</v>
      </c>
      <c r="AU130" s="229" t="s">
        <v>84</v>
      </c>
      <c r="AY130" s="17" t="s">
        <v>131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82</v>
      </c>
      <c r="BK130" s="230">
        <f>ROUND(I130*H130,2)</f>
        <v>0</v>
      </c>
      <c r="BL130" s="17" t="s">
        <v>138</v>
      </c>
      <c r="BM130" s="229" t="s">
        <v>580</v>
      </c>
    </row>
    <row r="131" s="15" customFormat="1">
      <c r="A131" s="15"/>
      <c r="B131" s="254"/>
      <c r="C131" s="255"/>
      <c r="D131" s="233" t="s">
        <v>149</v>
      </c>
      <c r="E131" s="256" t="s">
        <v>1</v>
      </c>
      <c r="F131" s="257" t="s">
        <v>581</v>
      </c>
      <c r="G131" s="255"/>
      <c r="H131" s="256" t="s">
        <v>1</v>
      </c>
      <c r="I131" s="258"/>
      <c r="J131" s="255"/>
      <c r="K131" s="255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149</v>
      </c>
      <c r="AU131" s="263" t="s">
        <v>84</v>
      </c>
      <c r="AV131" s="15" t="s">
        <v>82</v>
      </c>
      <c r="AW131" s="15" t="s">
        <v>31</v>
      </c>
      <c r="AX131" s="15" t="s">
        <v>74</v>
      </c>
      <c r="AY131" s="263" t="s">
        <v>131</v>
      </c>
    </row>
    <row r="132" s="13" customFormat="1">
      <c r="A132" s="13"/>
      <c r="B132" s="231"/>
      <c r="C132" s="232"/>
      <c r="D132" s="233" t="s">
        <v>149</v>
      </c>
      <c r="E132" s="234" t="s">
        <v>1</v>
      </c>
      <c r="F132" s="235" t="s">
        <v>8</v>
      </c>
      <c r="G132" s="232"/>
      <c r="H132" s="236">
        <v>15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149</v>
      </c>
      <c r="AU132" s="242" t="s">
        <v>84</v>
      </c>
      <c r="AV132" s="13" t="s">
        <v>84</v>
      </c>
      <c r="AW132" s="13" t="s">
        <v>31</v>
      </c>
      <c r="AX132" s="13" t="s">
        <v>74</v>
      </c>
      <c r="AY132" s="242" t="s">
        <v>131</v>
      </c>
    </row>
    <row r="133" s="15" customFormat="1">
      <c r="A133" s="15"/>
      <c r="B133" s="254"/>
      <c r="C133" s="255"/>
      <c r="D133" s="233" t="s">
        <v>149</v>
      </c>
      <c r="E133" s="256" t="s">
        <v>1</v>
      </c>
      <c r="F133" s="257" t="s">
        <v>582</v>
      </c>
      <c r="G133" s="255"/>
      <c r="H133" s="256" t="s">
        <v>1</v>
      </c>
      <c r="I133" s="258"/>
      <c r="J133" s="255"/>
      <c r="K133" s="255"/>
      <c r="L133" s="259"/>
      <c r="M133" s="260"/>
      <c r="N133" s="261"/>
      <c r="O133" s="261"/>
      <c r="P133" s="261"/>
      <c r="Q133" s="261"/>
      <c r="R133" s="261"/>
      <c r="S133" s="261"/>
      <c r="T133" s="26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3" t="s">
        <v>149</v>
      </c>
      <c r="AU133" s="263" t="s">
        <v>84</v>
      </c>
      <c r="AV133" s="15" t="s">
        <v>82</v>
      </c>
      <c r="AW133" s="15" t="s">
        <v>31</v>
      </c>
      <c r="AX133" s="15" t="s">
        <v>74</v>
      </c>
      <c r="AY133" s="263" t="s">
        <v>131</v>
      </c>
    </row>
    <row r="134" s="13" customFormat="1">
      <c r="A134" s="13"/>
      <c r="B134" s="231"/>
      <c r="C134" s="232"/>
      <c r="D134" s="233" t="s">
        <v>149</v>
      </c>
      <c r="E134" s="234" t="s">
        <v>1</v>
      </c>
      <c r="F134" s="235" t="s">
        <v>160</v>
      </c>
      <c r="G134" s="232"/>
      <c r="H134" s="236">
        <v>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149</v>
      </c>
      <c r="AU134" s="242" t="s">
        <v>84</v>
      </c>
      <c r="AV134" s="13" t="s">
        <v>84</v>
      </c>
      <c r="AW134" s="13" t="s">
        <v>31</v>
      </c>
      <c r="AX134" s="13" t="s">
        <v>74</v>
      </c>
      <c r="AY134" s="242" t="s">
        <v>131</v>
      </c>
    </row>
    <row r="135" s="14" customFormat="1">
      <c r="A135" s="14"/>
      <c r="B135" s="243"/>
      <c r="C135" s="244"/>
      <c r="D135" s="233" t="s">
        <v>149</v>
      </c>
      <c r="E135" s="245" t="s">
        <v>1</v>
      </c>
      <c r="F135" s="246" t="s">
        <v>153</v>
      </c>
      <c r="G135" s="244"/>
      <c r="H135" s="247">
        <v>20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149</v>
      </c>
      <c r="AU135" s="253" t="s">
        <v>84</v>
      </c>
      <c r="AV135" s="14" t="s">
        <v>138</v>
      </c>
      <c r="AW135" s="14" t="s">
        <v>31</v>
      </c>
      <c r="AX135" s="14" t="s">
        <v>82</v>
      </c>
      <c r="AY135" s="253" t="s">
        <v>131</v>
      </c>
    </row>
    <row r="136" s="2" customFormat="1" ht="14.4" customHeight="1">
      <c r="A136" s="38"/>
      <c r="B136" s="39"/>
      <c r="C136" s="218" t="s">
        <v>160</v>
      </c>
      <c r="D136" s="218" t="s">
        <v>133</v>
      </c>
      <c r="E136" s="219" t="s">
        <v>583</v>
      </c>
      <c r="F136" s="220" t="s">
        <v>584</v>
      </c>
      <c r="G136" s="221" t="s">
        <v>195</v>
      </c>
      <c r="H136" s="222">
        <v>132</v>
      </c>
      <c r="I136" s="223"/>
      <c r="J136" s="224">
        <f>ROUND(I136*H136,2)</f>
        <v>0</v>
      </c>
      <c r="K136" s="220" t="s">
        <v>137</v>
      </c>
      <c r="L136" s="44"/>
      <c r="M136" s="225" t="s">
        <v>1</v>
      </c>
      <c r="N136" s="226" t="s">
        <v>39</v>
      </c>
      <c r="O136" s="91"/>
      <c r="P136" s="227">
        <f>O136*H136</f>
        <v>0</v>
      </c>
      <c r="Q136" s="227">
        <v>9.0000000000000006E-05</v>
      </c>
      <c r="R136" s="227">
        <f>Q136*H136</f>
        <v>0.01188</v>
      </c>
      <c r="S136" s="227">
        <v>0.23000000000000001</v>
      </c>
      <c r="T136" s="228">
        <f>S136*H136</f>
        <v>30.360000000000003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138</v>
      </c>
      <c r="AT136" s="229" t="s">
        <v>133</v>
      </c>
      <c r="AU136" s="229" t="s">
        <v>84</v>
      </c>
      <c r="AY136" s="17" t="s">
        <v>131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82</v>
      </c>
      <c r="BK136" s="230">
        <f>ROUND(I136*H136,2)</f>
        <v>0</v>
      </c>
      <c r="BL136" s="17" t="s">
        <v>138</v>
      </c>
      <c r="BM136" s="229" t="s">
        <v>585</v>
      </c>
    </row>
    <row r="137" s="2" customFormat="1" ht="14.4" customHeight="1">
      <c r="A137" s="38"/>
      <c r="B137" s="39"/>
      <c r="C137" s="218" t="s">
        <v>164</v>
      </c>
      <c r="D137" s="218" t="s">
        <v>133</v>
      </c>
      <c r="E137" s="219" t="s">
        <v>586</v>
      </c>
      <c r="F137" s="220" t="s">
        <v>587</v>
      </c>
      <c r="G137" s="221" t="s">
        <v>147</v>
      </c>
      <c r="H137" s="222">
        <v>11</v>
      </c>
      <c r="I137" s="223"/>
      <c r="J137" s="224">
        <f>ROUND(I137*H137,2)</f>
        <v>0</v>
      </c>
      <c r="K137" s="220" t="s">
        <v>137</v>
      </c>
      <c r="L137" s="44"/>
      <c r="M137" s="225" t="s">
        <v>1</v>
      </c>
      <c r="N137" s="226" t="s">
        <v>39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0.20499999999999999</v>
      </c>
      <c r="T137" s="228">
        <f>S137*H137</f>
        <v>2.2549999999999999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138</v>
      </c>
      <c r="AT137" s="229" t="s">
        <v>133</v>
      </c>
      <c r="AU137" s="229" t="s">
        <v>84</v>
      </c>
      <c r="AY137" s="17" t="s">
        <v>131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82</v>
      </c>
      <c r="BK137" s="230">
        <f>ROUND(I137*H137,2)</f>
        <v>0</v>
      </c>
      <c r="BL137" s="17" t="s">
        <v>138</v>
      </c>
      <c r="BM137" s="229" t="s">
        <v>588</v>
      </c>
    </row>
    <row r="138" s="2" customFormat="1" ht="14.4" customHeight="1">
      <c r="A138" s="38"/>
      <c r="B138" s="39"/>
      <c r="C138" s="218" t="s">
        <v>168</v>
      </c>
      <c r="D138" s="218" t="s">
        <v>133</v>
      </c>
      <c r="E138" s="219" t="s">
        <v>589</v>
      </c>
      <c r="F138" s="220" t="s">
        <v>590</v>
      </c>
      <c r="G138" s="221" t="s">
        <v>195</v>
      </c>
      <c r="H138" s="222">
        <v>353</v>
      </c>
      <c r="I138" s="223"/>
      <c r="J138" s="224">
        <f>ROUND(I138*H138,2)</f>
        <v>0</v>
      </c>
      <c r="K138" s="220" t="s">
        <v>137</v>
      </c>
      <c r="L138" s="44"/>
      <c r="M138" s="225" t="s">
        <v>1</v>
      </c>
      <c r="N138" s="226" t="s">
        <v>39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138</v>
      </c>
      <c r="AT138" s="229" t="s">
        <v>133</v>
      </c>
      <c r="AU138" s="229" t="s">
        <v>84</v>
      </c>
      <c r="AY138" s="17" t="s">
        <v>131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82</v>
      </c>
      <c r="BK138" s="230">
        <f>ROUND(I138*H138,2)</f>
        <v>0</v>
      </c>
      <c r="BL138" s="17" t="s">
        <v>138</v>
      </c>
      <c r="BM138" s="229" t="s">
        <v>591</v>
      </c>
    </row>
    <row r="139" s="2" customFormat="1" ht="14.4" customHeight="1">
      <c r="A139" s="38"/>
      <c r="B139" s="39"/>
      <c r="C139" s="218" t="s">
        <v>175</v>
      </c>
      <c r="D139" s="218" t="s">
        <v>133</v>
      </c>
      <c r="E139" s="219" t="s">
        <v>255</v>
      </c>
      <c r="F139" s="220" t="s">
        <v>256</v>
      </c>
      <c r="G139" s="221" t="s">
        <v>171</v>
      </c>
      <c r="H139" s="222">
        <v>70.599999999999994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39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138</v>
      </c>
      <c r="AT139" s="229" t="s">
        <v>133</v>
      </c>
      <c r="AU139" s="229" t="s">
        <v>84</v>
      </c>
      <c r="AY139" s="17" t="s">
        <v>131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82</v>
      </c>
      <c r="BK139" s="230">
        <f>ROUND(I139*H139,2)</f>
        <v>0</v>
      </c>
      <c r="BL139" s="17" t="s">
        <v>138</v>
      </c>
      <c r="BM139" s="229" t="s">
        <v>592</v>
      </c>
    </row>
    <row r="140" s="13" customFormat="1">
      <c r="A140" s="13"/>
      <c r="B140" s="231"/>
      <c r="C140" s="232"/>
      <c r="D140" s="233" t="s">
        <v>149</v>
      </c>
      <c r="E140" s="234" t="s">
        <v>1</v>
      </c>
      <c r="F140" s="235" t="s">
        <v>593</v>
      </c>
      <c r="G140" s="232"/>
      <c r="H140" s="236">
        <v>70.599999999999994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149</v>
      </c>
      <c r="AU140" s="242" t="s">
        <v>84</v>
      </c>
      <c r="AV140" s="13" t="s">
        <v>84</v>
      </c>
      <c r="AW140" s="13" t="s">
        <v>31</v>
      </c>
      <c r="AX140" s="13" t="s">
        <v>82</v>
      </c>
      <c r="AY140" s="242" t="s">
        <v>131</v>
      </c>
    </row>
    <row r="141" s="2" customFormat="1" ht="14.4" customHeight="1">
      <c r="A141" s="38"/>
      <c r="B141" s="39"/>
      <c r="C141" s="218" t="s">
        <v>185</v>
      </c>
      <c r="D141" s="218" t="s">
        <v>133</v>
      </c>
      <c r="E141" s="219" t="s">
        <v>246</v>
      </c>
      <c r="F141" s="220" t="s">
        <v>247</v>
      </c>
      <c r="G141" s="221" t="s">
        <v>171</v>
      </c>
      <c r="H141" s="222">
        <v>70.599999999999994</v>
      </c>
      <c r="I141" s="223"/>
      <c r="J141" s="224">
        <f>ROUND(I141*H141,2)</f>
        <v>0</v>
      </c>
      <c r="K141" s="220" t="s">
        <v>137</v>
      </c>
      <c r="L141" s="44"/>
      <c r="M141" s="225" t="s">
        <v>1</v>
      </c>
      <c r="N141" s="226" t="s">
        <v>39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138</v>
      </c>
      <c r="AT141" s="229" t="s">
        <v>133</v>
      </c>
      <c r="AU141" s="229" t="s">
        <v>84</v>
      </c>
      <c r="AY141" s="17" t="s">
        <v>131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82</v>
      </c>
      <c r="BK141" s="230">
        <f>ROUND(I141*H141,2)</f>
        <v>0</v>
      </c>
      <c r="BL141" s="17" t="s">
        <v>138</v>
      </c>
      <c r="BM141" s="229" t="s">
        <v>594</v>
      </c>
    </row>
    <row r="142" s="2" customFormat="1" ht="14.4" customHeight="1">
      <c r="A142" s="38"/>
      <c r="B142" s="39"/>
      <c r="C142" s="218" t="s">
        <v>192</v>
      </c>
      <c r="D142" s="218" t="s">
        <v>133</v>
      </c>
      <c r="E142" s="219" t="s">
        <v>595</v>
      </c>
      <c r="F142" s="220" t="s">
        <v>596</v>
      </c>
      <c r="G142" s="221" t="s">
        <v>251</v>
      </c>
      <c r="H142" s="222">
        <v>127.08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39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138</v>
      </c>
      <c r="AT142" s="229" t="s">
        <v>133</v>
      </c>
      <c r="AU142" s="229" t="s">
        <v>84</v>
      </c>
      <c r="AY142" s="17" t="s">
        <v>131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82</v>
      </c>
      <c r="BK142" s="230">
        <f>ROUND(I142*H142,2)</f>
        <v>0</v>
      </c>
      <c r="BL142" s="17" t="s">
        <v>138</v>
      </c>
      <c r="BM142" s="229" t="s">
        <v>597</v>
      </c>
    </row>
    <row r="143" s="13" customFormat="1">
      <c r="A143" s="13"/>
      <c r="B143" s="231"/>
      <c r="C143" s="232"/>
      <c r="D143" s="233" t="s">
        <v>149</v>
      </c>
      <c r="E143" s="232"/>
      <c r="F143" s="235" t="s">
        <v>598</v>
      </c>
      <c r="G143" s="232"/>
      <c r="H143" s="236">
        <v>127.08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149</v>
      </c>
      <c r="AU143" s="242" t="s">
        <v>84</v>
      </c>
      <c r="AV143" s="13" t="s">
        <v>84</v>
      </c>
      <c r="AW143" s="13" t="s">
        <v>4</v>
      </c>
      <c r="AX143" s="13" t="s">
        <v>82</v>
      </c>
      <c r="AY143" s="242" t="s">
        <v>131</v>
      </c>
    </row>
    <row r="144" s="2" customFormat="1" ht="14.4" customHeight="1">
      <c r="A144" s="38"/>
      <c r="B144" s="39"/>
      <c r="C144" s="218" t="s">
        <v>200</v>
      </c>
      <c r="D144" s="218" t="s">
        <v>133</v>
      </c>
      <c r="E144" s="219" t="s">
        <v>599</v>
      </c>
      <c r="F144" s="220" t="s">
        <v>600</v>
      </c>
      <c r="G144" s="221" t="s">
        <v>171</v>
      </c>
      <c r="H144" s="222">
        <v>70.599999999999994</v>
      </c>
      <c r="I144" s="223"/>
      <c r="J144" s="224">
        <f>ROUND(I144*H144,2)</f>
        <v>0</v>
      </c>
      <c r="K144" s="220" t="s">
        <v>137</v>
      </c>
      <c r="L144" s="44"/>
      <c r="M144" s="225" t="s">
        <v>1</v>
      </c>
      <c r="N144" s="226" t="s">
        <v>39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138</v>
      </c>
      <c r="AT144" s="229" t="s">
        <v>133</v>
      </c>
      <c r="AU144" s="229" t="s">
        <v>84</v>
      </c>
      <c r="AY144" s="17" t="s">
        <v>131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82</v>
      </c>
      <c r="BK144" s="230">
        <f>ROUND(I144*H144,2)</f>
        <v>0</v>
      </c>
      <c r="BL144" s="17" t="s">
        <v>138</v>
      </c>
      <c r="BM144" s="229" t="s">
        <v>601</v>
      </c>
    </row>
    <row r="145" s="2" customFormat="1" ht="14.4" customHeight="1">
      <c r="A145" s="38"/>
      <c r="B145" s="39"/>
      <c r="C145" s="218" t="s">
        <v>204</v>
      </c>
      <c r="D145" s="218" t="s">
        <v>133</v>
      </c>
      <c r="E145" s="219" t="s">
        <v>270</v>
      </c>
      <c r="F145" s="220" t="s">
        <v>271</v>
      </c>
      <c r="G145" s="221" t="s">
        <v>171</v>
      </c>
      <c r="H145" s="222">
        <v>70.599999999999994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39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138</v>
      </c>
      <c r="AT145" s="229" t="s">
        <v>133</v>
      </c>
      <c r="AU145" s="229" t="s">
        <v>84</v>
      </c>
      <c r="AY145" s="17" t="s">
        <v>131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82</v>
      </c>
      <c r="BK145" s="230">
        <f>ROUND(I145*H145,2)</f>
        <v>0</v>
      </c>
      <c r="BL145" s="17" t="s">
        <v>138</v>
      </c>
      <c r="BM145" s="229" t="s">
        <v>602</v>
      </c>
    </row>
    <row r="146" s="2" customFormat="1" ht="14.4" customHeight="1">
      <c r="A146" s="38"/>
      <c r="B146" s="39"/>
      <c r="C146" s="218" t="s">
        <v>209</v>
      </c>
      <c r="D146" s="218" t="s">
        <v>133</v>
      </c>
      <c r="E146" s="219" t="s">
        <v>603</v>
      </c>
      <c r="F146" s="220" t="s">
        <v>604</v>
      </c>
      <c r="G146" s="221" t="s">
        <v>195</v>
      </c>
      <c r="H146" s="222">
        <v>353</v>
      </c>
      <c r="I146" s="223"/>
      <c r="J146" s="224">
        <f>ROUND(I146*H146,2)</f>
        <v>0</v>
      </c>
      <c r="K146" s="220" t="s">
        <v>137</v>
      </c>
      <c r="L146" s="44"/>
      <c r="M146" s="225" t="s">
        <v>1</v>
      </c>
      <c r="N146" s="226" t="s">
        <v>39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138</v>
      </c>
      <c r="AT146" s="229" t="s">
        <v>133</v>
      </c>
      <c r="AU146" s="229" t="s">
        <v>84</v>
      </c>
      <c r="AY146" s="17" t="s">
        <v>131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82</v>
      </c>
      <c r="BK146" s="230">
        <f>ROUND(I146*H146,2)</f>
        <v>0</v>
      </c>
      <c r="BL146" s="17" t="s">
        <v>138</v>
      </c>
      <c r="BM146" s="229" t="s">
        <v>605</v>
      </c>
    </row>
    <row r="147" s="2" customFormat="1" ht="14.4" customHeight="1">
      <c r="A147" s="38"/>
      <c r="B147" s="39"/>
      <c r="C147" s="218" t="s">
        <v>213</v>
      </c>
      <c r="D147" s="218" t="s">
        <v>133</v>
      </c>
      <c r="E147" s="219" t="s">
        <v>606</v>
      </c>
      <c r="F147" s="220" t="s">
        <v>607</v>
      </c>
      <c r="G147" s="221" t="s">
        <v>195</v>
      </c>
      <c r="H147" s="222">
        <v>353</v>
      </c>
      <c r="I147" s="223"/>
      <c r="J147" s="224">
        <f>ROUND(I147*H147,2)</f>
        <v>0</v>
      </c>
      <c r="K147" s="220" t="s">
        <v>137</v>
      </c>
      <c r="L147" s="44"/>
      <c r="M147" s="225" t="s">
        <v>1</v>
      </c>
      <c r="N147" s="226" t="s">
        <v>39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138</v>
      </c>
      <c r="AT147" s="229" t="s">
        <v>133</v>
      </c>
      <c r="AU147" s="229" t="s">
        <v>84</v>
      </c>
      <c r="AY147" s="17" t="s">
        <v>131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82</v>
      </c>
      <c r="BK147" s="230">
        <f>ROUND(I147*H147,2)</f>
        <v>0</v>
      </c>
      <c r="BL147" s="17" t="s">
        <v>138</v>
      </c>
      <c r="BM147" s="229" t="s">
        <v>608</v>
      </c>
    </row>
    <row r="148" s="2" customFormat="1" ht="14.4" customHeight="1">
      <c r="A148" s="38"/>
      <c r="B148" s="39"/>
      <c r="C148" s="218" t="s">
        <v>8</v>
      </c>
      <c r="D148" s="218" t="s">
        <v>133</v>
      </c>
      <c r="E148" s="219" t="s">
        <v>609</v>
      </c>
      <c r="F148" s="220" t="s">
        <v>610</v>
      </c>
      <c r="G148" s="221" t="s">
        <v>195</v>
      </c>
      <c r="H148" s="222">
        <v>353</v>
      </c>
      <c r="I148" s="223"/>
      <c r="J148" s="224">
        <f>ROUND(I148*H148,2)</f>
        <v>0</v>
      </c>
      <c r="K148" s="220" t="s">
        <v>137</v>
      </c>
      <c r="L148" s="44"/>
      <c r="M148" s="225" t="s">
        <v>1</v>
      </c>
      <c r="N148" s="226" t="s">
        <v>39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138</v>
      </c>
      <c r="AT148" s="229" t="s">
        <v>133</v>
      </c>
      <c r="AU148" s="229" t="s">
        <v>84</v>
      </c>
      <c r="AY148" s="17" t="s">
        <v>131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82</v>
      </c>
      <c r="BK148" s="230">
        <f>ROUND(I148*H148,2)</f>
        <v>0</v>
      </c>
      <c r="BL148" s="17" t="s">
        <v>138</v>
      </c>
      <c r="BM148" s="229" t="s">
        <v>611</v>
      </c>
    </row>
    <row r="149" s="2" customFormat="1" ht="14.4" customHeight="1">
      <c r="A149" s="38"/>
      <c r="B149" s="39"/>
      <c r="C149" s="264" t="s">
        <v>220</v>
      </c>
      <c r="D149" s="264" t="s">
        <v>289</v>
      </c>
      <c r="E149" s="265" t="s">
        <v>612</v>
      </c>
      <c r="F149" s="266" t="s">
        <v>613</v>
      </c>
      <c r="G149" s="267" t="s">
        <v>496</v>
      </c>
      <c r="H149" s="268">
        <v>17.649999999999999</v>
      </c>
      <c r="I149" s="269"/>
      <c r="J149" s="270">
        <f>ROUND(I149*H149,2)</f>
        <v>0</v>
      </c>
      <c r="K149" s="266" t="s">
        <v>137</v>
      </c>
      <c r="L149" s="271"/>
      <c r="M149" s="272" t="s">
        <v>1</v>
      </c>
      <c r="N149" s="273" t="s">
        <v>39</v>
      </c>
      <c r="O149" s="91"/>
      <c r="P149" s="227">
        <f>O149*H149</f>
        <v>0</v>
      </c>
      <c r="Q149" s="227">
        <v>0.001</v>
      </c>
      <c r="R149" s="227">
        <f>Q149*H149</f>
        <v>0.017649999999999999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175</v>
      </c>
      <c r="AT149" s="229" t="s">
        <v>289</v>
      </c>
      <c r="AU149" s="229" t="s">
        <v>84</v>
      </c>
      <c r="AY149" s="17" t="s">
        <v>131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82</v>
      </c>
      <c r="BK149" s="230">
        <f>ROUND(I149*H149,2)</f>
        <v>0</v>
      </c>
      <c r="BL149" s="17" t="s">
        <v>138</v>
      </c>
      <c r="BM149" s="229" t="s">
        <v>614</v>
      </c>
    </row>
    <row r="150" s="13" customFormat="1">
      <c r="A150" s="13"/>
      <c r="B150" s="231"/>
      <c r="C150" s="232"/>
      <c r="D150" s="233" t="s">
        <v>149</v>
      </c>
      <c r="E150" s="232"/>
      <c r="F150" s="235" t="s">
        <v>615</v>
      </c>
      <c r="G150" s="232"/>
      <c r="H150" s="236">
        <v>17.649999999999999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149</v>
      </c>
      <c r="AU150" s="242" t="s">
        <v>84</v>
      </c>
      <c r="AV150" s="13" t="s">
        <v>84</v>
      </c>
      <c r="AW150" s="13" t="s">
        <v>4</v>
      </c>
      <c r="AX150" s="13" t="s">
        <v>82</v>
      </c>
      <c r="AY150" s="242" t="s">
        <v>131</v>
      </c>
    </row>
    <row r="151" s="12" customFormat="1" ht="22.8" customHeight="1">
      <c r="A151" s="12"/>
      <c r="B151" s="202"/>
      <c r="C151" s="203"/>
      <c r="D151" s="204" t="s">
        <v>73</v>
      </c>
      <c r="E151" s="216" t="s">
        <v>160</v>
      </c>
      <c r="F151" s="216" t="s">
        <v>616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SUM(P152:P159)</f>
        <v>0</v>
      </c>
      <c r="Q151" s="210"/>
      <c r="R151" s="211">
        <f>SUM(R152:R159)</f>
        <v>2.1524999999999999</v>
      </c>
      <c r="S151" s="210"/>
      <c r="T151" s="212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82</v>
      </c>
      <c r="AT151" s="214" t="s">
        <v>73</v>
      </c>
      <c r="AU151" s="214" t="s">
        <v>82</v>
      </c>
      <c r="AY151" s="213" t="s">
        <v>131</v>
      </c>
      <c r="BK151" s="215">
        <f>SUM(BK152:BK159)</f>
        <v>0</v>
      </c>
    </row>
    <row r="152" s="2" customFormat="1" ht="14.4" customHeight="1">
      <c r="A152" s="38"/>
      <c r="B152" s="39"/>
      <c r="C152" s="218" t="s">
        <v>224</v>
      </c>
      <c r="D152" s="218" t="s">
        <v>133</v>
      </c>
      <c r="E152" s="219" t="s">
        <v>617</v>
      </c>
      <c r="F152" s="220" t="s">
        <v>618</v>
      </c>
      <c r="G152" s="221" t="s">
        <v>195</v>
      </c>
      <c r="H152" s="222">
        <v>5</v>
      </c>
      <c r="I152" s="223"/>
      <c r="J152" s="224">
        <f>ROUND(I152*H152,2)</f>
        <v>0</v>
      </c>
      <c r="K152" s="220" t="s">
        <v>137</v>
      </c>
      <c r="L152" s="44"/>
      <c r="M152" s="225" t="s">
        <v>1</v>
      </c>
      <c r="N152" s="226" t="s">
        <v>39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138</v>
      </c>
      <c r="AT152" s="229" t="s">
        <v>133</v>
      </c>
      <c r="AU152" s="229" t="s">
        <v>84</v>
      </c>
      <c r="AY152" s="17" t="s">
        <v>131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82</v>
      </c>
      <c r="BK152" s="230">
        <f>ROUND(I152*H152,2)</f>
        <v>0</v>
      </c>
      <c r="BL152" s="17" t="s">
        <v>138</v>
      </c>
      <c r="BM152" s="229" t="s">
        <v>619</v>
      </c>
    </row>
    <row r="153" s="2" customFormat="1" ht="14.4" customHeight="1">
      <c r="A153" s="38"/>
      <c r="B153" s="39"/>
      <c r="C153" s="218" t="s">
        <v>232</v>
      </c>
      <c r="D153" s="218" t="s">
        <v>133</v>
      </c>
      <c r="E153" s="219" t="s">
        <v>620</v>
      </c>
      <c r="F153" s="220" t="s">
        <v>621</v>
      </c>
      <c r="G153" s="221" t="s">
        <v>195</v>
      </c>
      <c r="H153" s="222">
        <v>15</v>
      </c>
      <c r="I153" s="223"/>
      <c r="J153" s="224">
        <f>ROUND(I153*H153,2)</f>
        <v>0</v>
      </c>
      <c r="K153" s="220" t="s">
        <v>137</v>
      </c>
      <c r="L153" s="44"/>
      <c r="M153" s="225" t="s">
        <v>1</v>
      </c>
      <c r="N153" s="226" t="s">
        <v>39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138</v>
      </c>
      <c r="AT153" s="229" t="s">
        <v>133</v>
      </c>
      <c r="AU153" s="229" t="s">
        <v>84</v>
      </c>
      <c r="AY153" s="17" t="s">
        <v>131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82</v>
      </c>
      <c r="BK153" s="230">
        <f>ROUND(I153*H153,2)</f>
        <v>0</v>
      </c>
      <c r="BL153" s="17" t="s">
        <v>138</v>
      </c>
      <c r="BM153" s="229" t="s">
        <v>622</v>
      </c>
    </row>
    <row r="154" s="2" customFormat="1" ht="14.4" customHeight="1">
      <c r="A154" s="38"/>
      <c r="B154" s="39"/>
      <c r="C154" s="218" t="s">
        <v>237</v>
      </c>
      <c r="D154" s="218" t="s">
        <v>133</v>
      </c>
      <c r="E154" s="219" t="s">
        <v>623</v>
      </c>
      <c r="F154" s="220" t="s">
        <v>624</v>
      </c>
      <c r="G154" s="221" t="s">
        <v>195</v>
      </c>
      <c r="H154" s="222">
        <v>37</v>
      </c>
      <c r="I154" s="223"/>
      <c r="J154" s="224">
        <f>ROUND(I154*H154,2)</f>
        <v>0</v>
      </c>
      <c r="K154" s="220" t="s">
        <v>137</v>
      </c>
      <c r="L154" s="44"/>
      <c r="M154" s="225" t="s">
        <v>1</v>
      </c>
      <c r="N154" s="226" t="s">
        <v>39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138</v>
      </c>
      <c r="AT154" s="229" t="s">
        <v>133</v>
      </c>
      <c r="AU154" s="229" t="s">
        <v>84</v>
      </c>
      <c r="AY154" s="17" t="s">
        <v>131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82</v>
      </c>
      <c r="BK154" s="230">
        <f>ROUND(I154*H154,2)</f>
        <v>0</v>
      </c>
      <c r="BL154" s="17" t="s">
        <v>138</v>
      </c>
      <c r="BM154" s="229" t="s">
        <v>625</v>
      </c>
    </row>
    <row r="155" s="2" customFormat="1" ht="14.4" customHeight="1">
      <c r="A155" s="38"/>
      <c r="B155" s="39"/>
      <c r="C155" s="218" t="s">
        <v>245</v>
      </c>
      <c r="D155" s="218" t="s">
        <v>133</v>
      </c>
      <c r="E155" s="219" t="s">
        <v>626</v>
      </c>
      <c r="F155" s="220" t="s">
        <v>627</v>
      </c>
      <c r="G155" s="221" t="s">
        <v>195</v>
      </c>
      <c r="H155" s="222">
        <v>59</v>
      </c>
      <c r="I155" s="223"/>
      <c r="J155" s="224">
        <f>ROUND(I155*H155,2)</f>
        <v>0</v>
      </c>
      <c r="K155" s="220" t="s">
        <v>137</v>
      </c>
      <c r="L155" s="44"/>
      <c r="M155" s="225" t="s">
        <v>1</v>
      </c>
      <c r="N155" s="226" t="s">
        <v>39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138</v>
      </c>
      <c r="AT155" s="229" t="s">
        <v>133</v>
      </c>
      <c r="AU155" s="229" t="s">
        <v>84</v>
      </c>
      <c r="AY155" s="17" t="s">
        <v>131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82</v>
      </c>
      <c r="BK155" s="230">
        <f>ROUND(I155*H155,2)</f>
        <v>0</v>
      </c>
      <c r="BL155" s="17" t="s">
        <v>138</v>
      </c>
      <c r="BM155" s="229" t="s">
        <v>628</v>
      </c>
    </row>
    <row r="156" s="2" customFormat="1" ht="14.4" customHeight="1">
      <c r="A156" s="38"/>
      <c r="B156" s="39"/>
      <c r="C156" s="218" t="s">
        <v>7</v>
      </c>
      <c r="D156" s="218" t="s">
        <v>133</v>
      </c>
      <c r="E156" s="219" t="s">
        <v>629</v>
      </c>
      <c r="F156" s="220" t="s">
        <v>630</v>
      </c>
      <c r="G156" s="221" t="s">
        <v>195</v>
      </c>
      <c r="H156" s="222">
        <v>132</v>
      </c>
      <c r="I156" s="223"/>
      <c r="J156" s="224">
        <f>ROUND(I156*H156,2)</f>
        <v>0</v>
      </c>
      <c r="K156" s="220" t="s">
        <v>137</v>
      </c>
      <c r="L156" s="44"/>
      <c r="M156" s="225" t="s">
        <v>1</v>
      </c>
      <c r="N156" s="226" t="s">
        <v>39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138</v>
      </c>
      <c r="AT156" s="229" t="s">
        <v>133</v>
      </c>
      <c r="AU156" s="229" t="s">
        <v>84</v>
      </c>
      <c r="AY156" s="17" t="s">
        <v>131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82</v>
      </c>
      <c r="BK156" s="230">
        <f>ROUND(I156*H156,2)</f>
        <v>0</v>
      </c>
      <c r="BL156" s="17" t="s">
        <v>138</v>
      </c>
      <c r="BM156" s="229" t="s">
        <v>631</v>
      </c>
    </row>
    <row r="157" s="2" customFormat="1" ht="14.4" customHeight="1">
      <c r="A157" s="38"/>
      <c r="B157" s="39"/>
      <c r="C157" s="218" t="s">
        <v>254</v>
      </c>
      <c r="D157" s="218" t="s">
        <v>133</v>
      </c>
      <c r="E157" s="219" t="s">
        <v>632</v>
      </c>
      <c r="F157" s="220" t="s">
        <v>633</v>
      </c>
      <c r="G157" s="221" t="s">
        <v>195</v>
      </c>
      <c r="H157" s="222">
        <v>132</v>
      </c>
      <c r="I157" s="223"/>
      <c r="J157" s="224">
        <f>ROUND(I157*H157,2)</f>
        <v>0</v>
      </c>
      <c r="K157" s="220" t="s">
        <v>137</v>
      </c>
      <c r="L157" s="44"/>
      <c r="M157" s="225" t="s">
        <v>1</v>
      </c>
      <c r="N157" s="226" t="s">
        <v>39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138</v>
      </c>
      <c r="AT157" s="229" t="s">
        <v>133</v>
      </c>
      <c r="AU157" s="229" t="s">
        <v>84</v>
      </c>
      <c r="AY157" s="17" t="s">
        <v>131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82</v>
      </c>
      <c r="BK157" s="230">
        <f>ROUND(I157*H157,2)</f>
        <v>0</v>
      </c>
      <c r="BL157" s="17" t="s">
        <v>138</v>
      </c>
      <c r="BM157" s="229" t="s">
        <v>634</v>
      </c>
    </row>
    <row r="158" s="2" customFormat="1" ht="14.4" customHeight="1">
      <c r="A158" s="38"/>
      <c r="B158" s="39"/>
      <c r="C158" s="218" t="s">
        <v>258</v>
      </c>
      <c r="D158" s="218" t="s">
        <v>133</v>
      </c>
      <c r="E158" s="219" t="s">
        <v>635</v>
      </c>
      <c r="F158" s="220" t="s">
        <v>636</v>
      </c>
      <c r="G158" s="221" t="s">
        <v>195</v>
      </c>
      <c r="H158" s="222">
        <v>10</v>
      </c>
      <c r="I158" s="223"/>
      <c r="J158" s="224">
        <f>ROUND(I158*H158,2)</f>
        <v>0</v>
      </c>
      <c r="K158" s="220" t="s">
        <v>137</v>
      </c>
      <c r="L158" s="44"/>
      <c r="M158" s="225" t="s">
        <v>1</v>
      </c>
      <c r="N158" s="226" t="s">
        <v>39</v>
      </c>
      <c r="O158" s="91"/>
      <c r="P158" s="227">
        <f>O158*H158</f>
        <v>0</v>
      </c>
      <c r="Q158" s="227">
        <v>0.084250000000000005</v>
      </c>
      <c r="R158" s="227">
        <f>Q158*H158</f>
        <v>0.84250000000000003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138</v>
      </c>
      <c r="AT158" s="229" t="s">
        <v>133</v>
      </c>
      <c r="AU158" s="229" t="s">
        <v>84</v>
      </c>
      <c r="AY158" s="17" t="s">
        <v>131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82</v>
      </c>
      <c r="BK158" s="230">
        <f>ROUND(I158*H158,2)</f>
        <v>0</v>
      </c>
      <c r="BL158" s="17" t="s">
        <v>138</v>
      </c>
      <c r="BM158" s="229" t="s">
        <v>637</v>
      </c>
    </row>
    <row r="159" s="2" customFormat="1" ht="14.4" customHeight="1">
      <c r="A159" s="38"/>
      <c r="B159" s="39"/>
      <c r="C159" s="264" t="s">
        <v>260</v>
      </c>
      <c r="D159" s="264" t="s">
        <v>289</v>
      </c>
      <c r="E159" s="265" t="s">
        <v>638</v>
      </c>
      <c r="F159" s="266" t="s">
        <v>639</v>
      </c>
      <c r="G159" s="267" t="s">
        <v>195</v>
      </c>
      <c r="H159" s="268">
        <v>10</v>
      </c>
      <c r="I159" s="269"/>
      <c r="J159" s="270">
        <f>ROUND(I159*H159,2)</f>
        <v>0</v>
      </c>
      <c r="K159" s="266" t="s">
        <v>137</v>
      </c>
      <c r="L159" s="271"/>
      <c r="M159" s="272" t="s">
        <v>1</v>
      </c>
      <c r="N159" s="273" t="s">
        <v>39</v>
      </c>
      <c r="O159" s="91"/>
      <c r="P159" s="227">
        <f>O159*H159</f>
        <v>0</v>
      </c>
      <c r="Q159" s="227">
        <v>0.13100000000000001</v>
      </c>
      <c r="R159" s="227">
        <f>Q159*H159</f>
        <v>1.3100000000000001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175</v>
      </c>
      <c r="AT159" s="229" t="s">
        <v>289</v>
      </c>
      <c r="AU159" s="229" t="s">
        <v>84</v>
      </c>
      <c r="AY159" s="17" t="s">
        <v>131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82</v>
      </c>
      <c r="BK159" s="230">
        <f>ROUND(I159*H159,2)</f>
        <v>0</v>
      </c>
      <c r="BL159" s="17" t="s">
        <v>138</v>
      </c>
      <c r="BM159" s="229" t="s">
        <v>640</v>
      </c>
    </row>
    <row r="160" s="12" customFormat="1" ht="22.8" customHeight="1">
      <c r="A160" s="12"/>
      <c r="B160" s="202"/>
      <c r="C160" s="203"/>
      <c r="D160" s="204" t="s">
        <v>73</v>
      </c>
      <c r="E160" s="216" t="s">
        <v>185</v>
      </c>
      <c r="F160" s="216" t="s">
        <v>380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SUM(P161:P168)</f>
        <v>0</v>
      </c>
      <c r="Q160" s="210"/>
      <c r="R160" s="211">
        <f>SUM(R161:R168)</f>
        <v>3.8999744000000005</v>
      </c>
      <c r="S160" s="210"/>
      <c r="T160" s="212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82</v>
      </c>
      <c r="AT160" s="214" t="s">
        <v>73</v>
      </c>
      <c r="AU160" s="214" t="s">
        <v>82</v>
      </c>
      <c r="AY160" s="213" t="s">
        <v>131</v>
      </c>
      <c r="BK160" s="215">
        <f>SUM(BK161:BK168)</f>
        <v>0</v>
      </c>
    </row>
    <row r="161" s="2" customFormat="1" ht="14.4" customHeight="1">
      <c r="A161" s="38"/>
      <c r="B161" s="39"/>
      <c r="C161" s="218" t="s">
        <v>265</v>
      </c>
      <c r="D161" s="218" t="s">
        <v>133</v>
      </c>
      <c r="E161" s="219" t="s">
        <v>641</v>
      </c>
      <c r="F161" s="220" t="s">
        <v>642</v>
      </c>
      <c r="G161" s="221" t="s">
        <v>147</v>
      </c>
      <c r="H161" s="222">
        <v>7</v>
      </c>
      <c r="I161" s="223"/>
      <c r="J161" s="224">
        <f>ROUND(I161*H161,2)</f>
        <v>0</v>
      </c>
      <c r="K161" s="220" t="s">
        <v>137</v>
      </c>
      <c r="L161" s="44"/>
      <c r="M161" s="225" t="s">
        <v>1</v>
      </c>
      <c r="N161" s="226" t="s">
        <v>39</v>
      </c>
      <c r="O161" s="91"/>
      <c r="P161" s="227">
        <f>O161*H161</f>
        <v>0</v>
      </c>
      <c r="Q161" s="227">
        <v>0.15540000000000001</v>
      </c>
      <c r="R161" s="227">
        <f>Q161*H161</f>
        <v>1.0878000000000001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138</v>
      </c>
      <c r="AT161" s="229" t="s">
        <v>133</v>
      </c>
      <c r="AU161" s="229" t="s">
        <v>84</v>
      </c>
      <c r="AY161" s="17" t="s">
        <v>131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82</v>
      </c>
      <c r="BK161" s="230">
        <f>ROUND(I161*H161,2)</f>
        <v>0</v>
      </c>
      <c r="BL161" s="17" t="s">
        <v>138</v>
      </c>
      <c r="BM161" s="229" t="s">
        <v>643</v>
      </c>
    </row>
    <row r="162" s="2" customFormat="1" ht="14.4" customHeight="1">
      <c r="A162" s="38"/>
      <c r="B162" s="39"/>
      <c r="C162" s="264" t="s">
        <v>269</v>
      </c>
      <c r="D162" s="264" t="s">
        <v>289</v>
      </c>
      <c r="E162" s="265" t="s">
        <v>644</v>
      </c>
      <c r="F162" s="266" t="s">
        <v>645</v>
      </c>
      <c r="G162" s="267" t="s">
        <v>347</v>
      </c>
      <c r="H162" s="268">
        <v>7</v>
      </c>
      <c r="I162" s="269"/>
      <c r="J162" s="270">
        <f>ROUND(I162*H162,2)</f>
        <v>0</v>
      </c>
      <c r="K162" s="266" t="s">
        <v>1</v>
      </c>
      <c r="L162" s="271"/>
      <c r="M162" s="272" t="s">
        <v>1</v>
      </c>
      <c r="N162" s="273" t="s">
        <v>39</v>
      </c>
      <c r="O162" s="91"/>
      <c r="P162" s="227">
        <f>O162*H162</f>
        <v>0</v>
      </c>
      <c r="Q162" s="227">
        <v>0.080000000000000002</v>
      </c>
      <c r="R162" s="227">
        <f>Q162*H162</f>
        <v>0.56000000000000005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175</v>
      </c>
      <c r="AT162" s="229" t="s">
        <v>289</v>
      </c>
      <c r="AU162" s="229" t="s">
        <v>84</v>
      </c>
      <c r="AY162" s="17" t="s">
        <v>131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82</v>
      </c>
      <c r="BK162" s="230">
        <f>ROUND(I162*H162,2)</f>
        <v>0</v>
      </c>
      <c r="BL162" s="17" t="s">
        <v>138</v>
      </c>
      <c r="BM162" s="229" t="s">
        <v>646</v>
      </c>
    </row>
    <row r="163" s="2" customFormat="1" ht="14.4" customHeight="1">
      <c r="A163" s="38"/>
      <c r="B163" s="39"/>
      <c r="C163" s="218" t="s">
        <v>273</v>
      </c>
      <c r="D163" s="218" t="s">
        <v>133</v>
      </c>
      <c r="E163" s="219" t="s">
        <v>647</v>
      </c>
      <c r="F163" s="220" t="s">
        <v>648</v>
      </c>
      <c r="G163" s="221" t="s">
        <v>147</v>
      </c>
      <c r="H163" s="222">
        <v>4</v>
      </c>
      <c r="I163" s="223"/>
      <c r="J163" s="224">
        <f>ROUND(I163*H163,2)</f>
        <v>0</v>
      </c>
      <c r="K163" s="220" t="s">
        <v>137</v>
      </c>
      <c r="L163" s="44"/>
      <c r="M163" s="225" t="s">
        <v>1</v>
      </c>
      <c r="N163" s="226" t="s">
        <v>39</v>
      </c>
      <c r="O163" s="91"/>
      <c r="P163" s="227">
        <f>O163*H163</f>
        <v>0</v>
      </c>
      <c r="Q163" s="227">
        <v>0.1295</v>
      </c>
      <c r="R163" s="227">
        <f>Q163*H163</f>
        <v>0.51800000000000002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138</v>
      </c>
      <c r="AT163" s="229" t="s">
        <v>133</v>
      </c>
      <c r="AU163" s="229" t="s">
        <v>84</v>
      </c>
      <c r="AY163" s="17" t="s">
        <v>131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82</v>
      </c>
      <c r="BK163" s="230">
        <f>ROUND(I163*H163,2)</f>
        <v>0</v>
      </c>
      <c r="BL163" s="17" t="s">
        <v>138</v>
      </c>
      <c r="BM163" s="229" t="s">
        <v>649</v>
      </c>
    </row>
    <row r="164" s="2" customFormat="1" ht="24.15" customHeight="1">
      <c r="A164" s="38"/>
      <c r="B164" s="39"/>
      <c r="C164" s="264" t="s">
        <v>281</v>
      </c>
      <c r="D164" s="264" t="s">
        <v>289</v>
      </c>
      <c r="E164" s="265" t="s">
        <v>650</v>
      </c>
      <c r="F164" s="266" t="s">
        <v>651</v>
      </c>
      <c r="G164" s="267" t="s">
        <v>347</v>
      </c>
      <c r="H164" s="268">
        <v>4</v>
      </c>
      <c r="I164" s="269"/>
      <c r="J164" s="270">
        <f>ROUND(I164*H164,2)</f>
        <v>0</v>
      </c>
      <c r="K164" s="266" t="s">
        <v>1</v>
      </c>
      <c r="L164" s="271"/>
      <c r="M164" s="272" t="s">
        <v>1</v>
      </c>
      <c r="N164" s="273" t="s">
        <v>39</v>
      </c>
      <c r="O164" s="91"/>
      <c r="P164" s="227">
        <f>O164*H164</f>
        <v>0</v>
      </c>
      <c r="Q164" s="227">
        <v>0.056099999999999997</v>
      </c>
      <c r="R164" s="227">
        <f>Q164*H164</f>
        <v>0.22439999999999999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175</v>
      </c>
      <c r="AT164" s="229" t="s">
        <v>289</v>
      </c>
      <c r="AU164" s="229" t="s">
        <v>84</v>
      </c>
      <c r="AY164" s="17" t="s">
        <v>131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82</v>
      </c>
      <c r="BK164" s="230">
        <f>ROUND(I164*H164,2)</f>
        <v>0</v>
      </c>
      <c r="BL164" s="17" t="s">
        <v>138</v>
      </c>
      <c r="BM164" s="229" t="s">
        <v>652</v>
      </c>
    </row>
    <row r="165" s="2" customFormat="1" ht="14.4" customHeight="1">
      <c r="A165" s="38"/>
      <c r="B165" s="39"/>
      <c r="C165" s="218" t="s">
        <v>288</v>
      </c>
      <c r="D165" s="218" t="s">
        <v>133</v>
      </c>
      <c r="E165" s="219" t="s">
        <v>653</v>
      </c>
      <c r="F165" s="220" t="s">
        <v>654</v>
      </c>
      <c r="G165" s="221" t="s">
        <v>171</v>
      </c>
      <c r="H165" s="222">
        <v>0.66000000000000003</v>
      </c>
      <c r="I165" s="223"/>
      <c r="J165" s="224">
        <f>ROUND(I165*H165,2)</f>
        <v>0</v>
      </c>
      <c r="K165" s="220" t="s">
        <v>137</v>
      </c>
      <c r="L165" s="44"/>
      <c r="M165" s="225" t="s">
        <v>1</v>
      </c>
      <c r="N165" s="226" t="s">
        <v>39</v>
      </c>
      <c r="O165" s="91"/>
      <c r="P165" s="227">
        <f>O165*H165</f>
        <v>0</v>
      </c>
      <c r="Q165" s="227">
        <v>2.2563399999999998</v>
      </c>
      <c r="R165" s="227">
        <f>Q165*H165</f>
        <v>1.4891843999999999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138</v>
      </c>
      <c r="AT165" s="229" t="s">
        <v>133</v>
      </c>
      <c r="AU165" s="229" t="s">
        <v>84</v>
      </c>
      <c r="AY165" s="17" t="s">
        <v>131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82</v>
      </c>
      <c r="BK165" s="230">
        <f>ROUND(I165*H165,2)</f>
        <v>0</v>
      </c>
      <c r="BL165" s="17" t="s">
        <v>138</v>
      </c>
      <c r="BM165" s="229" t="s">
        <v>655</v>
      </c>
    </row>
    <row r="166" s="13" customFormat="1">
      <c r="A166" s="13"/>
      <c r="B166" s="231"/>
      <c r="C166" s="232"/>
      <c r="D166" s="233" t="s">
        <v>149</v>
      </c>
      <c r="E166" s="234" t="s">
        <v>1</v>
      </c>
      <c r="F166" s="235" t="s">
        <v>656</v>
      </c>
      <c r="G166" s="232"/>
      <c r="H166" s="236">
        <v>0.66000000000000003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149</v>
      </c>
      <c r="AU166" s="242" t="s">
        <v>84</v>
      </c>
      <c r="AV166" s="13" t="s">
        <v>84</v>
      </c>
      <c r="AW166" s="13" t="s">
        <v>31</v>
      </c>
      <c r="AX166" s="13" t="s">
        <v>82</v>
      </c>
      <c r="AY166" s="242" t="s">
        <v>131</v>
      </c>
    </row>
    <row r="167" s="2" customFormat="1" ht="14.4" customHeight="1">
      <c r="A167" s="38"/>
      <c r="B167" s="39"/>
      <c r="C167" s="218" t="s">
        <v>295</v>
      </c>
      <c r="D167" s="218" t="s">
        <v>133</v>
      </c>
      <c r="E167" s="219" t="s">
        <v>657</v>
      </c>
      <c r="F167" s="220" t="s">
        <v>658</v>
      </c>
      <c r="G167" s="221" t="s">
        <v>147</v>
      </c>
      <c r="H167" s="222">
        <v>71</v>
      </c>
      <c r="I167" s="223"/>
      <c r="J167" s="224">
        <f>ROUND(I167*H167,2)</f>
        <v>0</v>
      </c>
      <c r="K167" s="220" t="s">
        <v>137</v>
      </c>
      <c r="L167" s="44"/>
      <c r="M167" s="225" t="s">
        <v>1</v>
      </c>
      <c r="N167" s="226" t="s">
        <v>39</v>
      </c>
      <c r="O167" s="91"/>
      <c r="P167" s="227">
        <f>O167*H167</f>
        <v>0</v>
      </c>
      <c r="Q167" s="227">
        <v>0.00027999999999999998</v>
      </c>
      <c r="R167" s="227">
        <f>Q167*H167</f>
        <v>0.019879999999999998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138</v>
      </c>
      <c r="AT167" s="229" t="s">
        <v>133</v>
      </c>
      <c r="AU167" s="229" t="s">
        <v>84</v>
      </c>
      <c r="AY167" s="17" t="s">
        <v>131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82</v>
      </c>
      <c r="BK167" s="230">
        <f>ROUND(I167*H167,2)</f>
        <v>0</v>
      </c>
      <c r="BL167" s="17" t="s">
        <v>138</v>
      </c>
      <c r="BM167" s="229" t="s">
        <v>659</v>
      </c>
    </row>
    <row r="168" s="2" customFormat="1" ht="14.4" customHeight="1">
      <c r="A168" s="38"/>
      <c r="B168" s="39"/>
      <c r="C168" s="218" t="s">
        <v>300</v>
      </c>
      <c r="D168" s="218" t="s">
        <v>133</v>
      </c>
      <c r="E168" s="219" t="s">
        <v>660</v>
      </c>
      <c r="F168" s="220" t="s">
        <v>661</v>
      </c>
      <c r="G168" s="221" t="s">
        <v>147</v>
      </c>
      <c r="H168" s="222">
        <v>71</v>
      </c>
      <c r="I168" s="223"/>
      <c r="J168" s="224">
        <f>ROUND(I168*H168,2)</f>
        <v>0</v>
      </c>
      <c r="K168" s="220" t="s">
        <v>137</v>
      </c>
      <c r="L168" s="44"/>
      <c r="M168" s="225" t="s">
        <v>1</v>
      </c>
      <c r="N168" s="226" t="s">
        <v>39</v>
      </c>
      <c r="O168" s="91"/>
      <c r="P168" s="227">
        <f>O168*H168</f>
        <v>0</v>
      </c>
      <c r="Q168" s="227">
        <v>1.0000000000000001E-05</v>
      </c>
      <c r="R168" s="227">
        <f>Q168*H168</f>
        <v>0.00071000000000000002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138</v>
      </c>
      <c r="AT168" s="229" t="s">
        <v>133</v>
      </c>
      <c r="AU168" s="229" t="s">
        <v>84</v>
      </c>
      <c r="AY168" s="17" t="s">
        <v>131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82</v>
      </c>
      <c r="BK168" s="230">
        <f>ROUND(I168*H168,2)</f>
        <v>0</v>
      </c>
      <c r="BL168" s="17" t="s">
        <v>138</v>
      </c>
      <c r="BM168" s="229" t="s">
        <v>662</v>
      </c>
    </row>
    <row r="169" s="12" customFormat="1" ht="22.8" customHeight="1">
      <c r="A169" s="12"/>
      <c r="B169" s="202"/>
      <c r="C169" s="203"/>
      <c r="D169" s="204" t="s">
        <v>73</v>
      </c>
      <c r="E169" s="216" t="s">
        <v>414</v>
      </c>
      <c r="F169" s="216" t="s">
        <v>415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SUM(P170:P174)</f>
        <v>0</v>
      </c>
      <c r="Q169" s="210"/>
      <c r="R169" s="211">
        <f>SUM(R170:R174)</f>
        <v>0</v>
      </c>
      <c r="S169" s="210"/>
      <c r="T169" s="212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82</v>
      </c>
      <c r="AT169" s="214" t="s">
        <v>73</v>
      </c>
      <c r="AU169" s="214" t="s">
        <v>82</v>
      </c>
      <c r="AY169" s="213" t="s">
        <v>131</v>
      </c>
      <c r="BK169" s="215">
        <f>SUM(BK170:BK174)</f>
        <v>0</v>
      </c>
    </row>
    <row r="170" s="2" customFormat="1" ht="14.4" customHeight="1">
      <c r="A170" s="38"/>
      <c r="B170" s="39"/>
      <c r="C170" s="218" t="s">
        <v>306</v>
      </c>
      <c r="D170" s="218" t="s">
        <v>133</v>
      </c>
      <c r="E170" s="219" t="s">
        <v>663</v>
      </c>
      <c r="F170" s="220" t="s">
        <v>664</v>
      </c>
      <c r="G170" s="221" t="s">
        <v>251</v>
      </c>
      <c r="H170" s="222">
        <v>76.489000000000004</v>
      </c>
      <c r="I170" s="223"/>
      <c r="J170" s="224">
        <f>ROUND(I170*H170,2)</f>
        <v>0</v>
      </c>
      <c r="K170" s="220" t="s">
        <v>137</v>
      </c>
      <c r="L170" s="44"/>
      <c r="M170" s="225" t="s">
        <v>1</v>
      </c>
      <c r="N170" s="226" t="s">
        <v>39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138</v>
      </c>
      <c r="AT170" s="229" t="s">
        <v>133</v>
      </c>
      <c r="AU170" s="229" t="s">
        <v>84</v>
      </c>
      <c r="AY170" s="17" t="s">
        <v>131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82</v>
      </c>
      <c r="BK170" s="230">
        <f>ROUND(I170*H170,2)</f>
        <v>0</v>
      </c>
      <c r="BL170" s="17" t="s">
        <v>138</v>
      </c>
      <c r="BM170" s="229" t="s">
        <v>665</v>
      </c>
    </row>
    <row r="171" s="2" customFormat="1" ht="14.4" customHeight="1">
      <c r="A171" s="38"/>
      <c r="B171" s="39"/>
      <c r="C171" s="218" t="s">
        <v>311</v>
      </c>
      <c r="D171" s="218" t="s">
        <v>133</v>
      </c>
      <c r="E171" s="219" t="s">
        <v>666</v>
      </c>
      <c r="F171" s="220" t="s">
        <v>667</v>
      </c>
      <c r="G171" s="221" t="s">
        <v>251</v>
      </c>
      <c r="H171" s="222">
        <v>76.489000000000004</v>
      </c>
      <c r="I171" s="223"/>
      <c r="J171" s="224">
        <f>ROUND(I171*H171,2)</f>
        <v>0</v>
      </c>
      <c r="K171" s="220" t="s">
        <v>137</v>
      </c>
      <c r="L171" s="44"/>
      <c r="M171" s="225" t="s">
        <v>1</v>
      </c>
      <c r="N171" s="226" t="s">
        <v>39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138</v>
      </c>
      <c r="AT171" s="229" t="s">
        <v>133</v>
      </c>
      <c r="AU171" s="229" t="s">
        <v>84</v>
      </c>
      <c r="AY171" s="17" t="s">
        <v>131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82</v>
      </c>
      <c r="BK171" s="230">
        <f>ROUND(I171*H171,2)</f>
        <v>0</v>
      </c>
      <c r="BL171" s="17" t="s">
        <v>138</v>
      </c>
      <c r="BM171" s="229" t="s">
        <v>668</v>
      </c>
    </row>
    <row r="172" s="2" customFormat="1" ht="14.4" customHeight="1">
      <c r="A172" s="38"/>
      <c r="B172" s="39"/>
      <c r="C172" s="218" t="s">
        <v>316</v>
      </c>
      <c r="D172" s="218" t="s">
        <v>133</v>
      </c>
      <c r="E172" s="219" t="s">
        <v>669</v>
      </c>
      <c r="F172" s="220" t="s">
        <v>670</v>
      </c>
      <c r="G172" s="221" t="s">
        <v>251</v>
      </c>
      <c r="H172" s="222">
        <v>5.2050000000000001</v>
      </c>
      <c r="I172" s="223"/>
      <c r="J172" s="224">
        <f>ROUND(I172*H172,2)</f>
        <v>0</v>
      </c>
      <c r="K172" s="220" t="s">
        <v>137</v>
      </c>
      <c r="L172" s="44"/>
      <c r="M172" s="225" t="s">
        <v>1</v>
      </c>
      <c r="N172" s="226" t="s">
        <v>39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138</v>
      </c>
      <c r="AT172" s="229" t="s">
        <v>133</v>
      </c>
      <c r="AU172" s="229" t="s">
        <v>84</v>
      </c>
      <c r="AY172" s="17" t="s">
        <v>131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82</v>
      </c>
      <c r="BK172" s="230">
        <f>ROUND(I172*H172,2)</f>
        <v>0</v>
      </c>
      <c r="BL172" s="17" t="s">
        <v>138</v>
      </c>
      <c r="BM172" s="229" t="s">
        <v>671</v>
      </c>
    </row>
    <row r="173" s="2" customFormat="1" ht="14.4" customHeight="1">
      <c r="A173" s="38"/>
      <c r="B173" s="39"/>
      <c r="C173" s="218" t="s">
        <v>322</v>
      </c>
      <c r="D173" s="218" t="s">
        <v>133</v>
      </c>
      <c r="E173" s="219" t="s">
        <v>672</v>
      </c>
      <c r="F173" s="220" t="s">
        <v>673</v>
      </c>
      <c r="G173" s="221" t="s">
        <v>251</v>
      </c>
      <c r="H173" s="222">
        <v>49.003999999999998</v>
      </c>
      <c r="I173" s="223"/>
      <c r="J173" s="224">
        <f>ROUND(I173*H173,2)</f>
        <v>0</v>
      </c>
      <c r="K173" s="220" t="s">
        <v>137</v>
      </c>
      <c r="L173" s="44"/>
      <c r="M173" s="225" t="s">
        <v>1</v>
      </c>
      <c r="N173" s="226" t="s">
        <v>39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138</v>
      </c>
      <c r="AT173" s="229" t="s">
        <v>133</v>
      </c>
      <c r="AU173" s="229" t="s">
        <v>84</v>
      </c>
      <c r="AY173" s="17" t="s">
        <v>131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82</v>
      </c>
      <c r="BK173" s="230">
        <f>ROUND(I173*H173,2)</f>
        <v>0</v>
      </c>
      <c r="BL173" s="17" t="s">
        <v>138</v>
      </c>
      <c r="BM173" s="229" t="s">
        <v>674</v>
      </c>
    </row>
    <row r="174" s="2" customFormat="1" ht="14.4" customHeight="1">
      <c r="A174" s="38"/>
      <c r="B174" s="39"/>
      <c r="C174" s="218" t="s">
        <v>326</v>
      </c>
      <c r="D174" s="218" t="s">
        <v>133</v>
      </c>
      <c r="E174" s="219" t="s">
        <v>675</v>
      </c>
      <c r="F174" s="220" t="s">
        <v>250</v>
      </c>
      <c r="G174" s="221" t="s">
        <v>251</v>
      </c>
      <c r="H174" s="222">
        <v>22.280000000000001</v>
      </c>
      <c r="I174" s="223"/>
      <c r="J174" s="224">
        <f>ROUND(I174*H174,2)</f>
        <v>0</v>
      </c>
      <c r="K174" s="220" t="s">
        <v>137</v>
      </c>
      <c r="L174" s="44"/>
      <c r="M174" s="225" t="s">
        <v>1</v>
      </c>
      <c r="N174" s="226" t="s">
        <v>39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138</v>
      </c>
      <c r="AT174" s="229" t="s">
        <v>133</v>
      </c>
      <c r="AU174" s="229" t="s">
        <v>84</v>
      </c>
      <c r="AY174" s="17" t="s">
        <v>131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82</v>
      </c>
      <c r="BK174" s="230">
        <f>ROUND(I174*H174,2)</f>
        <v>0</v>
      </c>
      <c r="BL174" s="17" t="s">
        <v>138</v>
      </c>
      <c r="BM174" s="229" t="s">
        <v>676</v>
      </c>
    </row>
    <row r="175" s="12" customFormat="1" ht="22.8" customHeight="1">
      <c r="A175" s="12"/>
      <c r="B175" s="202"/>
      <c r="C175" s="203"/>
      <c r="D175" s="204" t="s">
        <v>73</v>
      </c>
      <c r="E175" s="216" t="s">
        <v>434</v>
      </c>
      <c r="F175" s="216" t="s">
        <v>435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P176</f>
        <v>0</v>
      </c>
      <c r="Q175" s="210"/>
      <c r="R175" s="211">
        <f>R176</f>
        <v>0</v>
      </c>
      <c r="S175" s="210"/>
      <c r="T175" s="212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82</v>
      </c>
      <c r="AT175" s="214" t="s">
        <v>73</v>
      </c>
      <c r="AU175" s="214" t="s">
        <v>82</v>
      </c>
      <c r="AY175" s="213" t="s">
        <v>131</v>
      </c>
      <c r="BK175" s="215">
        <f>BK176</f>
        <v>0</v>
      </c>
    </row>
    <row r="176" s="2" customFormat="1" ht="14.4" customHeight="1">
      <c r="A176" s="38"/>
      <c r="B176" s="39"/>
      <c r="C176" s="218" t="s">
        <v>331</v>
      </c>
      <c r="D176" s="218" t="s">
        <v>133</v>
      </c>
      <c r="E176" s="219" t="s">
        <v>677</v>
      </c>
      <c r="F176" s="220" t="s">
        <v>678</v>
      </c>
      <c r="G176" s="221" t="s">
        <v>251</v>
      </c>
      <c r="H176" s="222">
        <v>6.0819999999999999</v>
      </c>
      <c r="I176" s="223"/>
      <c r="J176" s="224">
        <f>ROUND(I176*H176,2)</f>
        <v>0</v>
      </c>
      <c r="K176" s="220" t="s">
        <v>137</v>
      </c>
      <c r="L176" s="44"/>
      <c r="M176" s="225" t="s">
        <v>1</v>
      </c>
      <c r="N176" s="226" t="s">
        <v>39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138</v>
      </c>
      <c r="AT176" s="229" t="s">
        <v>133</v>
      </c>
      <c r="AU176" s="229" t="s">
        <v>84</v>
      </c>
      <c r="AY176" s="17" t="s">
        <v>131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82</v>
      </c>
      <c r="BK176" s="230">
        <f>ROUND(I176*H176,2)</f>
        <v>0</v>
      </c>
      <c r="BL176" s="17" t="s">
        <v>138</v>
      </c>
      <c r="BM176" s="229" t="s">
        <v>679</v>
      </c>
    </row>
    <row r="177" s="12" customFormat="1" ht="25.92" customHeight="1">
      <c r="A177" s="12"/>
      <c r="B177" s="202"/>
      <c r="C177" s="203"/>
      <c r="D177" s="204" t="s">
        <v>73</v>
      </c>
      <c r="E177" s="205" t="s">
        <v>680</v>
      </c>
      <c r="F177" s="205" t="s">
        <v>680</v>
      </c>
      <c r="G177" s="203"/>
      <c r="H177" s="203"/>
      <c r="I177" s="206"/>
      <c r="J177" s="207">
        <f>BK177</f>
        <v>0</v>
      </c>
      <c r="K177" s="203"/>
      <c r="L177" s="208"/>
      <c r="M177" s="209"/>
      <c r="N177" s="210"/>
      <c r="O177" s="210"/>
      <c r="P177" s="211">
        <f>P178</f>
        <v>0</v>
      </c>
      <c r="Q177" s="210"/>
      <c r="R177" s="211">
        <f>R178</f>
        <v>0</v>
      </c>
      <c r="S177" s="210"/>
      <c r="T177" s="212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138</v>
      </c>
      <c r="AT177" s="214" t="s">
        <v>73</v>
      </c>
      <c r="AU177" s="214" t="s">
        <v>74</v>
      </c>
      <c r="AY177" s="213" t="s">
        <v>131</v>
      </c>
      <c r="BK177" s="215">
        <f>BK178</f>
        <v>0</v>
      </c>
    </row>
    <row r="178" s="12" customFormat="1" ht="22.8" customHeight="1">
      <c r="A178" s="12"/>
      <c r="B178" s="202"/>
      <c r="C178" s="203"/>
      <c r="D178" s="204" t="s">
        <v>73</v>
      </c>
      <c r="E178" s="216" t="s">
        <v>681</v>
      </c>
      <c r="F178" s="216" t="s">
        <v>682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SUM(P179:P181)</f>
        <v>0</v>
      </c>
      <c r="Q178" s="210"/>
      <c r="R178" s="211">
        <f>SUM(R179:R181)</f>
        <v>0</v>
      </c>
      <c r="S178" s="210"/>
      <c r="T178" s="212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138</v>
      </c>
      <c r="AT178" s="214" t="s">
        <v>73</v>
      </c>
      <c r="AU178" s="214" t="s">
        <v>82</v>
      </c>
      <c r="AY178" s="213" t="s">
        <v>131</v>
      </c>
      <c r="BK178" s="215">
        <f>SUM(BK179:BK181)</f>
        <v>0</v>
      </c>
    </row>
    <row r="179" s="2" customFormat="1" ht="14.4" customHeight="1">
      <c r="A179" s="38"/>
      <c r="B179" s="39"/>
      <c r="C179" s="218" t="s">
        <v>337</v>
      </c>
      <c r="D179" s="218" t="s">
        <v>133</v>
      </c>
      <c r="E179" s="219" t="s">
        <v>683</v>
      </c>
      <c r="F179" s="220" t="s">
        <v>684</v>
      </c>
      <c r="G179" s="221" t="s">
        <v>521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39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138</v>
      </c>
      <c r="AT179" s="229" t="s">
        <v>133</v>
      </c>
      <c r="AU179" s="229" t="s">
        <v>84</v>
      </c>
      <c r="AY179" s="17" t="s">
        <v>131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82</v>
      </c>
      <c r="BK179" s="230">
        <f>ROUND(I179*H179,2)</f>
        <v>0</v>
      </c>
      <c r="BL179" s="17" t="s">
        <v>138</v>
      </c>
      <c r="BM179" s="229" t="s">
        <v>685</v>
      </c>
    </row>
    <row r="180" s="2" customFormat="1" ht="14.4" customHeight="1">
      <c r="A180" s="38"/>
      <c r="B180" s="39"/>
      <c r="C180" s="218" t="s">
        <v>344</v>
      </c>
      <c r="D180" s="218" t="s">
        <v>133</v>
      </c>
      <c r="E180" s="219" t="s">
        <v>686</v>
      </c>
      <c r="F180" s="220" t="s">
        <v>687</v>
      </c>
      <c r="G180" s="221" t="s">
        <v>521</v>
      </c>
      <c r="H180" s="222">
        <v>7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39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138</v>
      </c>
      <c r="AT180" s="229" t="s">
        <v>133</v>
      </c>
      <c r="AU180" s="229" t="s">
        <v>84</v>
      </c>
      <c r="AY180" s="17" t="s">
        <v>131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82</v>
      </c>
      <c r="BK180" s="230">
        <f>ROUND(I180*H180,2)</f>
        <v>0</v>
      </c>
      <c r="BL180" s="17" t="s">
        <v>138</v>
      </c>
      <c r="BM180" s="229" t="s">
        <v>688</v>
      </c>
    </row>
    <row r="181" s="2" customFormat="1" ht="14.4" customHeight="1">
      <c r="A181" s="38"/>
      <c r="B181" s="39"/>
      <c r="C181" s="218" t="s">
        <v>350</v>
      </c>
      <c r="D181" s="218" t="s">
        <v>133</v>
      </c>
      <c r="E181" s="219" t="s">
        <v>689</v>
      </c>
      <c r="F181" s="220" t="s">
        <v>690</v>
      </c>
      <c r="G181" s="221" t="s">
        <v>691</v>
      </c>
      <c r="H181" s="222">
        <v>30</v>
      </c>
      <c r="I181" s="223"/>
      <c r="J181" s="224">
        <f>ROUND(I181*H181,2)</f>
        <v>0</v>
      </c>
      <c r="K181" s="220" t="s">
        <v>1</v>
      </c>
      <c r="L181" s="44"/>
      <c r="M181" s="274" t="s">
        <v>1</v>
      </c>
      <c r="N181" s="275" t="s">
        <v>39</v>
      </c>
      <c r="O181" s="276"/>
      <c r="P181" s="277">
        <f>O181*H181</f>
        <v>0</v>
      </c>
      <c r="Q181" s="277">
        <v>0</v>
      </c>
      <c r="R181" s="277">
        <f>Q181*H181</f>
        <v>0</v>
      </c>
      <c r="S181" s="277">
        <v>0</v>
      </c>
      <c r="T181" s="27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138</v>
      </c>
      <c r="AT181" s="229" t="s">
        <v>133</v>
      </c>
      <c r="AU181" s="229" t="s">
        <v>84</v>
      </c>
      <c r="AY181" s="17" t="s">
        <v>131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82</v>
      </c>
      <c r="BK181" s="230">
        <f>ROUND(I181*H181,2)</f>
        <v>0</v>
      </c>
      <c r="BL181" s="17" t="s">
        <v>138</v>
      </c>
      <c r="BM181" s="229" t="s">
        <v>692</v>
      </c>
    </row>
    <row r="182" s="2" customFormat="1" ht="6.96" customHeight="1">
      <c r="A182" s="38"/>
      <c r="B182" s="66"/>
      <c r="C182" s="67"/>
      <c r="D182" s="67"/>
      <c r="E182" s="67"/>
      <c r="F182" s="67"/>
      <c r="G182" s="67"/>
      <c r="H182" s="67"/>
      <c r="I182" s="67"/>
      <c r="J182" s="67"/>
      <c r="K182" s="67"/>
      <c r="L182" s="44"/>
      <c r="M182" s="38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</row>
  </sheetData>
  <sheetProtection sheet="1" autoFilter="0" formatColumns="0" formatRows="0" objects="1" scenarios="1" spinCount="100000" saltValue="pP45eGTbL4FdqF0XQavv75lM4JgFKUAbfVkcwr1Q0mdeHSMjEfBZU+JeN2SbPBvqcdKYGdul9hCeWNgSNWNJsQ==" hashValue="Q9QQ7lHxvYJsfMbozMX3582kG0//orJ4DVjmyfws6A55V1U52w39Ak5PPKif0VC9hKvI7dzmSL0Q2bf03mEMxQ==" algorithmName="SHA-512" password="CC35"/>
  <autoFilter ref="C123:K18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DT184464\pc</dc:creator>
  <cp:lastModifiedBy>DT184464\pc</cp:lastModifiedBy>
  <dcterms:created xsi:type="dcterms:W3CDTF">2020-11-13T07:42:40Z</dcterms:created>
  <dcterms:modified xsi:type="dcterms:W3CDTF">2020-11-13T07:42:44Z</dcterms:modified>
</cp:coreProperties>
</file>