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boš\Desktop\Stavby 2020\Šilhan\Dražejov\"/>
    </mc:Choice>
  </mc:AlternateContent>
  <xr:revisionPtr revIDLastSave="0" documentId="8_{51DBF166-7508-49C9-A6B4-225A9DE63C89}" xr6:coauthVersionLast="45" xr6:coauthVersionMax="45" xr10:uidLastSave="{00000000-0000-0000-0000-000000000000}"/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Pol'!$A$1:$U$115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G39" i="1"/>
  <c r="F39" i="1"/>
  <c r="G105" i="12"/>
  <c r="AC105" i="12"/>
  <c r="AD105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G10" i="12"/>
  <c r="I10" i="12"/>
  <c r="K10" i="12"/>
  <c r="M10" i="12"/>
  <c r="O10" i="12"/>
  <c r="Q10" i="12"/>
  <c r="U10" i="12"/>
  <c r="G11" i="12"/>
  <c r="M11" i="12" s="1"/>
  <c r="I11" i="12"/>
  <c r="K11" i="12"/>
  <c r="O11" i="12"/>
  <c r="Q11" i="12"/>
  <c r="U11" i="12"/>
  <c r="G13" i="12"/>
  <c r="I13" i="12"/>
  <c r="K13" i="12"/>
  <c r="M13" i="12"/>
  <c r="O13" i="12"/>
  <c r="Q13" i="12"/>
  <c r="U13" i="12"/>
  <c r="G14" i="12"/>
  <c r="M14" i="12" s="1"/>
  <c r="I14" i="12"/>
  <c r="K14" i="12"/>
  <c r="O14" i="12"/>
  <c r="Q14" i="12"/>
  <c r="U14" i="12"/>
  <c r="G16" i="12"/>
  <c r="I16" i="12"/>
  <c r="K16" i="12"/>
  <c r="M16" i="12"/>
  <c r="O16" i="12"/>
  <c r="Q16" i="12"/>
  <c r="U16" i="12"/>
  <c r="G18" i="12"/>
  <c r="M18" i="12" s="1"/>
  <c r="I18" i="12"/>
  <c r="K18" i="12"/>
  <c r="O18" i="12"/>
  <c r="Q18" i="12"/>
  <c r="U18" i="12"/>
  <c r="G23" i="12"/>
  <c r="I23" i="12"/>
  <c r="K23" i="12"/>
  <c r="M23" i="12"/>
  <c r="O23" i="12"/>
  <c r="Q23" i="12"/>
  <c r="U23" i="12"/>
  <c r="G25" i="12"/>
  <c r="M25" i="12" s="1"/>
  <c r="I25" i="12"/>
  <c r="K25" i="12"/>
  <c r="O25" i="12"/>
  <c r="Q25" i="12"/>
  <c r="U25" i="12"/>
  <c r="G29" i="12"/>
  <c r="I29" i="12"/>
  <c r="K29" i="12"/>
  <c r="M29" i="12"/>
  <c r="O29" i="12"/>
  <c r="Q29" i="12"/>
  <c r="U29" i="12"/>
  <c r="G33" i="12"/>
  <c r="M33" i="12" s="1"/>
  <c r="I33" i="12"/>
  <c r="K33" i="12"/>
  <c r="O33" i="12"/>
  <c r="Q33" i="12"/>
  <c r="U33" i="12"/>
  <c r="G37" i="12"/>
  <c r="I37" i="12"/>
  <c r="K37" i="12"/>
  <c r="M37" i="12"/>
  <c r="O37" i="12"/>
  <c r="Q37" i="12"/>
  <c r="U37" i="12"/>
  <c r="G39" i="12"/>
  <c r="M39" i="12" s="1"/>
  <c r="I39" i="12"/>
  <c r="K39" i="12"/>
  <c r="O39" i="12"/>
  <c r="Q39" i="12"/>
  <c r="U39" i="12"/>
  <c r="G41" i="12"/>
  <c r="I41" i="12"/>
  <c r="K41" i="12"/>
  <c r="M41" i="12"/>
  <c r="O41" i="12"/>
  <c r="Q41" i="12"/>
  <c r="U41" i="12"/>
  <c r="G43" i="12"/>
  <c r="M43" i="12" s="1"/>
  <c r="I43" i="12"/>
  <c r="K43" i="12"/>
  <c r="O43" i="12"/>
  <c r="Q43" i="12"/>
  <c r="U43" i="12"/>
  <c r="G45" i="12"/>
  <c r="I45" i="12"/>
  <c r="K45" i="12"/>
  <c r="M45" i="12"/>
  <c r="O45" i="12"/>
  <c r="Q45" i="12"/>
  <c r="U45" i="12"/>
  <c r="G47" i="12"/>
  <c r="M47" i="12" s="1"/>
  <c r="I47" i="12"/>
  <c r="K47" i="12"/>
  <c r="O47" i="12"/>
  <c r="Q47" i="12"/>
  <c r="U47" i="12"/>
  <c r="G49" i="12"/>
  <c r="I49" i="12"/>
  <c r="K49" i="12"/>
  <c r="M49" i="12"/>
  <c r="O49" i="12"/>
  <c r="Q49" i="12"/>
  <c r="U49" i="12"/>
  <c r="G51" i="12"/>
  <c r="M51" i="12" s="1"/>
  <c r="I51" i="12"/>
  <c r="K51" i="12"/>
  <c r="O51" i="12"/>
  <c r="Q51" i="12"/>
  <c r="U51" i="12"/>
  <c r="G53" i="12"/>
  <c r="I53" i="12"/>
  <c r="K53" i="12"/>
  <c r="M53" i="12"/>
  <c r="O53" i="12"/>
  <c r="Q53" i="12"/>
  <c r="U53" i="12"/>
  <c r="G55" i="12"/>
  <c r="M55" i="12" s="1"/>
  <c r="I55" i="12"/>
  <c r="K55" i="12"/>
  <c r="O55" i="12"/>
  <c r="Q55" i="12"/>
  <c r="U55" i="12"/>
  <c r="I57" i="12"/>
  <c r="Q57" i="12"/>
  <c r="G58" i="12"/>
  <c r="M58" i="12" s="1"/>
  <c r="M57" i="12" s="1"/>
  <c r="I58" i="12"/>
  <c r="K58" i="12"/>
  <c r="K57" i="12" s="1"/>
  <c r="O58" i="12"/>
  <c r="O57" i="12" s="1"/>
  <c r="Q58" i="12"/>
  <c r="U58" i="12"/>
  <c r="U57" i="12" s="1"/>
  <c r="G61" i="12"/>
  <c r="G60" i="12" s="1"/>
  <c r="I61" i="12"/>
  <c r="K61" i="12"/>
  <c r="K60" i="12" s="1"/>
  <c r="O61" i="12"/>
  <c r="O60" i="12" s="1"/>
  <c r="Q61" i="12"/>
  <c r="U61" i="12"/>
  <c r="U60" i="12" s="1"/>
  <c r="G64" i="12"/>
  <c r="I64" i="12"/>
  <c r="I60" i="12" s="1"/>
  <c r="K64" i="12"/>
  <c r="M64" i="12"/>
  <c r="O64" i="12"/>
  <c r="Q64" i="12"/>
  <c r="Q60" i="12" s="1"/>
  <c r="U64" i="12"/>
  <c r="G65" i="12"/>
  <c r="M65" i="12" s="1"/>
  <c r="I65" i="12"/>
  <c r="K65" i="12"/>
  <c r="O65" i="12"/>
  <c r="Q65" i="12"/>
  <c r="U65" i="12"/>
  <c r="G66" i="12"/>
  <c r="I66" i="12"/>
  <c r="K66" i="12"/>
  <c r="M66" i="12"/>
  <c r="O66" i="12"/>
  <c r="Q66" i="12"/>
  <c r="U66" i="12"/>
  <c r="G68" i="12"/>
  <c r="K68" i="12"/>
  <c r="O68" i="12"/>
  <c r="U68" i="12"/>
  <c r="G69" i="12"/>
  <c r="I69" i="12"/>
  <c r="I68" i="12" s="1"/>
  <c r="K69" i="12"/>
  <c r="M69" i="12"/>
  <c r="M68" i="12" s="1"/>
  <c r="O69" i="12"/>
  <c r="Q69" i="12"/>
  <c r="Q68" i="12" s="1"/>
  <c r="U69" i="12"/>
  <c r="K71" i="12"/>
  <c r="U71" i="12"/>
  <c r="G72" i="12"/>
  <c r="I72" i="12"/>
  <c r="I71" i="12" s="1"/>
  <c r="K72" i="12"/>
  <c r="M72" i="12"/>
  <c r="O72" i="12"/>
  <c r="Q72" i="12"/>
  <c r="Q71" i="12" s="1"/>
  <c r="U72" i="12"/>
  <c r="G73" i="12"/>
  <c r="G71" i="12" s="1"/>
  <c r="I73" i="12"/>
  <c r="K73" i="12"/>
  <c r="O73" i="12"/>
  <c r="O71" i="12" s="1"/>
  <c r="Q73" i="12"/>
  <c r="U73" i="12"/>
  <c r="G74" i="12"/>
  <c r="I74" i="12"/>
  <c r="K74" i="12"/>
  <c r="M74" i="12"/>
  <c r="O74" i="12"/>
  <c r="Q74" i="12"/>
  <c r="U74" i="12"/>
  <c r="G76" i="12"/>
  <c r="K76" i="12"/>
  <c r="O76" i="12"/>
  <c r="U76" i="12"/>
  <c r="G77" i="12"/>
  <c r="I77" i="12"/>
  <c r="I76" i="12" s="1"/>
  <c r="K77" i="12"/>
  <c r="M77" i="12"/>
  <c r="M76" i="12" s="1"/>
  <c r="O77" i="12"/>
  <c r="Q77" i="12"/>
  <c r="Q76" i="12" s="1"/>
  <c r="U77" i="12"/>
  <c r="G80" i="12"/>
  <c r="I80" i="12"/>
  <c r="I79" i="12" s="1"/>
  <c r="K80" i="12"/>
  <c r="M80" i="12"/>
  <c r="O80" i="12"/>
  <c r="Q80" i="12"/>
  <c r="Q79" i="12" s="1"/>
  <c r="U80" i="12"/>
  <c r="G82" i="12"/>
  <c r="M82" i="12" s="1"/>
  <c r="I82" i="12"/>
  <c r="K82" i="12"/>
  <c r="K79" i="12" s="1"/>
  <c r="O82" i="12"/>
  <c r="Q82" i="12"/>
  <c r="U82" i="12"/>
  <c r="U79" i="12" s="1"/>
  <c r="G84" i="12"/>
  <c r="I84" i="12"/>
  <c r="K84" i="12"/>
  <c r="M84" i="12"/>
  <c r="O84" i="12"/>
  <c r="Q84" i="12"/>
  <c r="U84" i="12"/>
  <c r="G86" i="12"/>
  <c r="M86" i="12" s="1"/>
  <c r="I86" i="12"/>
  <c r="K86" i="12"/>
  <c r="O86" i="12"/>
  <c r="O79" i="12" s="1"/>
  <c r="Q86" i="12"/>
  <c r="U86" i="12"/>
  <c r="I88" i="12"/>
  <c r="Q88" i="12"/>
  <c r="G89" i="12"/>
  <c r="M89" i="12" s="1"/>
  <c r="M88" i="12" s="1"/>
  <c r="I89" i="12"/>
  <c r="K89" i="12"/>
  <c r="K88" i="12" s="1"/>
  <c r="O89" i="12"/>
  <c r="O88" i="12" s="1"/>
  <c r="Q89" i="12"/>
  <c r="U89" i="12"/>
  <c r="U88" i="12" s="1"/>
  <c r="I91" i="12"/>
  <c r="Q91" i="12"/>
  <c r="G92" i="12"/>
  <c r="G91" i="12" s="1"/>
  <c r="I92" i="12"/>
  <c r="K92" i="12"/>
  <c r="K91" i="12" s="1"/>
  <c r="O92" i="12"/>
  <c r="O91" i="12" s="1"/>
  <c r="Q92" i="12"/>
  <c r="U92" i="12"/>
  <c r="U91" i="12" s="1"/>
  <c r="G94" i="12"/>
  <c r="M94" i="12" s="1"/>
  <c r="I94" i="12"/>
  <c r="K94" i="12"/>
  <c r="K93" i="12" s="1"/>
  <c r="O94" i="12"/>
  <c r="O93" i="12" s="1"/>
  <c r="Q94" i="12"/>
  <c r="U94" i="12"/>
  <c r="U93" i="12" s="1"/>
  <c r="G95" i="12"/>
  <c r="I95" i="12"/>
  <c r="K95" i="12"/>
  <c r="M95" i="12"/>
  <c r="O95" i="12"/>
  <c r="Q95" i="12"/>
  <c r="U95" i="12"/>
  <c r="G96" i="12"/>
  <c r="M96" i="12" s="1"/>
  <c r="I96" i="12"/>
  <c r="K96" i="12"/>
  <c r="O96" i="12"/>
  <c r="Q96" i="12"/>
  <c r="U96" i="12"/>
  <c r="G97" i="12"/>
  <c r="I97" i="12"/>
  <c r="I93" i="12" s="1"/>
  <c r="K97" i="12"/>
  <c r="M97" i="12"/>
  <c r="O97" i="12"/>
  <c r="Q97" i="12"/>
  <c r="Q93" i="12" s="1"/>
  <c r="U97" i="12"/>
  <c r="G98" i="12"/>
  <c r="M98" i="12" s="1"/>
  <c r="I98" i="12"/>
  <c r="K98" i="12"/>
  <c r="O98" i="12"/>
  <c r="Q98" i="12"/>
  <c r="U98" i="12"/>
  <c r="G99" i="12"/>
  <c r="I99" i="12"/>
  <c r="K99" i="12"/>
  <c r="M99" i="12"/>
  <c r="O99" i="12"/>
  <c r="Q99" i="12"/>
  <c r="U99" i="12"/>
  <c r="G100" i="12"/>
  <c r="M100" i="12" s="1"/>
  <c r="I100" i="12"/>
  <c r="K100" i="12"/>
  <c r="O100" i="12"/>
  <c r="Q100" i="12"/>
  <c r="U100" i="12"/>
  <c r="G101" i="12"/>
  <c r="I101" i="12"/>
  <c r="K101" i="12"/>
  <c r="M101" i="12"/>
  <c r="O101" i="12"/>
  <c r="Q101" i="12"/>
  <c r="U101" i="12"/>
  <c r="G102" i="12"/>
  <c r="M102" i="12" s="1"/>
  <c r="I102" i="12"/>
  <c r="K102" i="12"/>
  <c r="O102" i="12"/>
  <c r="Q102" i="12"/>
  <c r="U102" i="12"/>
  <c r="G103" i="12"/>
  <c r="I103" i="12"/>
  <c r="K103" i="12"/>
  <c r="M103" i="12"/>
  <c r="O103" i="12"/>
  <c r="Q103" i="12"/>
  <c r="U103" i="12"/>
  <c r="I20" i="1"/>
  <c r="I19" i="1"/>
  <c r="I18" i="1"/>
  <c r="I17" i="1"/>
  <c r="I16" i="1"/>
  <c r="I57" i="1"/>
  <c r="G27" i="1"/>
  <c r="F40" i="1"/>
  <c r="G40" i="1"/>
  <c r="G25" i="1" s="1"/>
  <c r="G26" i="1" s="1"/>
  <c r="H39" i="1"/>
  <c r="H40" i="1" s="1"/>
  <c r="J28" i="1"/>
  <c r="J26" i="1"/>
  <c r="G38" i="1"/>
  <c r="F38" i="1"/>
  <c r="J23" i="1"/>
  <c r="J24" i="1"/>
  <c r="J25" i="1"/>
  <c r="J27" i="1"/>
  <c r="E24" i="1"/>
  <c r="E26" i="1"/>
  <c r="G28" i="1" l="1"/>
  <c r="G23" i="1"/>
  <c r="M79" i="12"/>
  <c r="M93" i="12"/>
  <c r="G79" i="12"/>
  <c r="G93" i="12"/>
  <c r="M92" i="12"/>
  <c r="M91" i="12" s="1"/>
  <c r="G88" i="12"/>
  <c r="M73" i="12"/>
  <c r="M71" i="12" s="1"/>
  <c r="M61" i="12"/>
  <c r="M60" i="12" s="1"/>
  <c r="G57" i="12"/>
  <c r="M9" i="12"/>
  <c r="M8" i="12" s="1"/>
  <c r="I21" i="1"/>
  <c r="I39" i="1"/>
  <c r="I40" i="1" s="1"/>
  <c r="J39" i="1" s="1"/>
  <c r="J40" i="1" s="1"/>
  <c r="G24" i="1" l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<sst xmlns="http://schemas.openxmlformats.org/spreadsheetml/2006/main" count="452" uniqueCount="231">
  <si>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</si>
  <si>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</si>
  <si>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</si>
  <si>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</si>
  <si>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</si>
  <si>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</si>
  <si>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</si>
  <si>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</si>
  <si>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</si>
  <si>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</si>
  <si>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</si>
  <si>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</si>
  <si>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</si>
  <si>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</si>
  <si>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</si>
  <si>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</si>
  <si>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</si>
  <si>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</si>
  <si>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</si>
  <si>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</si>
  <si>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</si>
  <si>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</si>
  <si>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</si>
  <si>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</si>
  <si>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</si>
  <si>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</si>
  <si>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</si>
  <si>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</si>
  <si>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</si>
  <si>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</si>
  <si>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</si>
  <si>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</si>
  <si>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</si>
  <si>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</si>
  <si>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</si>
  <si>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</si>
  <si>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</si>
  <si>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</si>
  <si>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</si>
  <si>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</si>
  <si>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</si>
  <si>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</si>
  <si>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</si>
  <si>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Střela</t>
  </si>
  <si>
    <t>Rozpočet:</t>
  </si>
  <si>
    <t>Misto</t>
  </si>
  <si>
    <t>Obnova požární nádrže na p.č. 128 k.ú. Střela</t>
  </si>
  <si>
    <t>Město Strakonice</t>
  </si>
  <si>
    <t>Velké náměstí 2</t>
  </si>
  <si>
    <t>Strakonice</t>
  </si>
  <si>
    <t>386 21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</si>
  <si>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</si>
  <si>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</si>
  <si>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</si>
  <si>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</si>
  <si>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</si>
  <si>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</si>
  <si>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</si>
  <si>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</si>
  <si>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</si>
  <si>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</si>
  <si>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60</t>
  </si>
  <si>
    <t>Úpravy povrchů, omítky</t>
  </si>
  <si>
    <t>8</t>
  </si>
  <si>
    <t>Trubní vedení</t>
  </si>
  <si>
    <t>93</t>
  </si>
  <si>
    <t>Dokončovací práce inž.staveb</t>
  </si>
  <si>
    <t>97</t>
  </si>
  <si>
    <t>Prorážení otvorů</t>
  </si>
  <si>
    <t>711</t>
  </si>
  <si>
    <t>Izolace proti vodě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</si>
  <si>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</si>
  <si>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</si>
  <si>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</si>
  <si>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</si>
  <si>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</si>
  <si>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</si>
  <si>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</si>
  <si>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</si>
  <si>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</si>
  <si>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</si>
  <si>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</si>
  <si>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</si>
  <si>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</si>
  <si>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</si>
  <si>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</si>
  <si>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</si>
  <si>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</si>
  <si>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</si>
  <si>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</si>
  <si>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</si>
  <si>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</si>
  <si>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</si>
  <si>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</si>
  <si>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</si>
  <si>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</si>
  <si>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</si>
  <si>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</si>
  <si>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</si>
  <si>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</si>
  <si>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</si>
  <si>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</si>
  <si>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115100001RA0</t>
  </si>
  <si>
    <t>Čerpání vody na výšku 10 m, do 500 l</t>
  </si>
  <si>
    <t>h</t>
  </si>
  <si>
    <t>POL2_0</t>
  </si>
  <si>
    <t>R 001</t>
  </si>
  <si>
    <t>Vyjmutí leknínů přeprava na náhradní vysazení,, ošetřování,  zpětné vysazení leknínů včetně přepravy</t>
  </si>
  <si>
    <t>kpl</t>
  </si>
  <si>
    <t>POL1_0</t>
  </si>
  <si>
    <t>121101103R00</t>
  </si>
  <si>
    <t>Sejmutí ornice s přemístěním přes 100 do 250 m</t>
  </si>
  <si>
    <t>m3</t>
  </si>
  <si>
    <t>451,66*0,15</t>
  </si>
  <si>
    <t>VV</t>
  </si>
  <si>
    <t>181300010RA0</t>
  </si>
  <si>
    <t>Rozprostření ornice v rovině tloušťka 15 cm</t>
  </si>
  <si>
    <t>m2</t>
  </si>
  <si>
    <t>122703601R00</t>
  </si>
  <si>
    <t>Odstranění nánosu při únosnosti dna 15 - 40 kPa</t>
  </si>
  <si>
    <t>sediment:163</t>
  </si>
  <si>
    <t>166101101R00</t>
  </si>
  <si>
    <t>Přehození výkopku z hor.1-4</t>
  </si>
  <si>
    <t>167101101R00</t>
  </si>
  <si>
    <t>Nakládání výkopku z hor.1-4 v množství do 100 m3</t>
  </si>
  <si>
    <t>sediment - odvoz na skládku:163</t>
  </si>
  <si>
    <t>jílová clona stěn z LK - odvoz na skládku:0,5*2,2*(19,5+28,7+1,6)</t>
  </si>
  <si>
    <t>ornice - nakládka pro rozprostření:451,66*0,15</t>
  </si>
  <si>
    <t>přípojka UV:2,268-1,674</t>
  </si>
  <si>
    <t>162301101RT3</t>
  </si>
  <si>
    <t>Vodorovné přemístění výkopku z hor.1-4 do 500 m, nosnost 12 t</t>
  </si>
  <si>
    <t>ornice - rozvoz pro rozprostření:451,66*0,15</t>
  </si>
  <si>
    <t>162601102RT3</t>
  </si>
  <si>
    <t>Vodorovné přemístění výkopku z hor.1-4 do 5000 m, nosnost 12 t</t>
  </si>
  <si>
    <t>jílová clona stěn z LK:0,5*2,2*(19,5+28,7+1,6)</t>
  </si>
  <si>
    <t>171201201R00</t>
  </si>
  <si>
    <t>Uložení sypaniny na skl.-sypanina na výšku přes 2m</t>
  </si>
  <si>
    <t>199000002R00</t>
  </si>
  <si>
    <t>Poplatek za skládku horniny 1- 4</t>
  </si>
  <si>
    <t>122301101R00</t>
  </si>
  <si>
    <t>Odkopávky nezapažené v hor. 4 do 100 m3</t>
  </si>
  <si>
    <t>122301109R00</t>
  </si>
  <si>
    <t>Příplatek za lepivost - odkopávky v hor. 4</t>
  </si>
  <si>
    <t>151101201R00</t>
  </si>
  <si>
    <t>Pažení stěn výkopu - příložné - hloubky do 4 m</t>
  </si>
  <si>
    <t>jílová clona stěn z LK:2,2*(19,5+28,7+1,6)</t>
  </si>
  <si>
    <t>151101211R00</t>
  </si>
  <si>
    <t>Odstranění pažení stěn - příložné - hl. do 4 m</t>
  </si>
  <si>
    <t>132301110R00</t>
  </si>
  <si>
    <t>Hloubení rýh š.do 60 cm v hor.4 do 50 m3,STROJNĚ</t>
  </si>
  <si>
    <t>přípojka UV:2,1*0,6*1,8</t>
  </si>
  <si>
    <t>132301119R00</t>
  </si>
  <si>
    <t>Příplatek za lepivost - hloubení rýh 60 cm v hor.4</t>
  </si>
  <si>
    <t>174101101R00</t>
  </si>
  <si>
    <t>Zásyp jam, rýh, šachet se zhutněním</t>
  </si>
  <si>
    <t>přípojka UV:1,55*0,6*1,8</t>
  </si>
  <si>
    <t>172103101R00</t>
  </si>
  <si>
    <t>Zřízení těsnícího jádra, do 100%PS, š.vrstvy do 1,0 m</t>
  </si>
  <si>
    <t>jílová clona stěn z LK:0,5*2,05*(19,5+28,7+1,6)</t>
  </si>
  <si>
    <t>R 002</t>
  </si>
  <si>
    <t>Nákup a doprava jílovité zeminy pro těsnící clonu , stěn z LK</t>
  </si>
  <si>
    <t>jílová clona stěn z LK:0,5*2,05*(19,5+28,7+1,6)*1,1</t>
  </si>
  <si>
    <t>120901123RT3</t>
  </si>
  <si>
    <t>Bourání konstrukcí ze železobetonu v odkopávkách, bagrem s kladivem</t>
  </si>
  <si>
    <t>stávající stěny:0,8*2,2*(19,5+28,7+1,6)</t>
  </si>
  <si>
    <t>270210112R00</t>
  </si>
  <si>
    <t>Zdivo základové z lom.kamene, výplňové na MC 15</t>
  </si>
  <si>
    <t>Nová stěna:1,0*1,2*(19,5+28,7+1,6)</t>
  </si>
  <si>
    <t>327213233R00</t>
  </si>
  <si>
    <t>Zdi nadzák.opěrné z lom.kam.rubové,se spár., MC 15</t>
  </si>
  <si>
    <t>Nové stěny:1,25*0,8*(19,5+28,7+1,6)</t>
  </si>
  <si>
    <t>2,0*0,6*2,25</t>
  </si>
  <si>
    <t>348942111R00</t>
  </si>
  <si>
    <t>Zábradlí ocel. s osazením na kotvy,ze 2 trubek</t>
  </si>
  <si>
    <t>m</t>
  </si>
  <si>
    <t>R 003</t>
  </si>
  <si>
    <t>Demontáž, nová povrchová úprava a montáž zábradlí dle PD</t>
  </si>
  <si>
    <t>380320040RAA</t>
  </si>
  <si>
    <t>Kompletní konstrukce ze železobetonu C 25/30, bednění a odbednění, výztuž 90 kg/m3</t>
  </si>
  <si>
    <t>Nové stěny z LK - hlava:0,67*0,1*(19,5+28,7+1,6)</t>
  </si>
  <si>
    <t>R 004</t>
  </si>
  <si>
    <t>Penetrace hloubková stěn stávajících stěn,  včetně vyrovnání nerovností do 1-2 cm</t>
  </si>
  <si>
    <t>stávající stěny:60,51*1,92</t>
  </si>
  <si>
    <t>894411010RAE</t>
  </si>
  <si>
    <t>Vpusť uliční z dílců DN 450,s odkalištěm,napojení, DN 150, mříž litina 500x500 25 t, hl. 1,67 m</t>
  </si>
  <si>
    <t>kus</t>
  </si>
  <si>
    <t>871313121RT2</t>
  </si>
  <si>
    <t>Montáž trub z plastu, gumový kroužek, DN 150, včetně dodávky trub PVC hrdlových 160x4,0x5000</t>
  </si>
  <si>
    <t>899623151R00</t>
  </si>
  <si>
    <t>Obetonování potrubí nebo zdiva stok betonem C16/20</t>
  </si>
  <si>
    <t>přípojka UV:2,1*0,55*0,6-(31,4*0,075*0,075*2,1)</t>
  </si>
  <si>
    <t>938902122R00</t>
  </si>
  <si>
    <t>Čištění ploch betonových konstrukcí tlakovou vodou</t>
  </si>
  <si>
    <t>979086112R00</t>
  </si>
  <si>
    <t>Nakládání nebo překládání suti a vybouraných hmot</t>
  </si>
  <si>
    <t>t</t>
  </si>
  <si>
    <t>stávající stěny:192,83</t>
  </si>
  <si>
    <t>979082317R00</t>
  </si>
  <si>
    <t>Vodorovná doprava suti a hmot po suchu do 5000 m</t>
  </si>
  <si>
    <t>979093111R00</t>
  </si>
  <si>
    <t>Uložení suti na skládku bez zhutnění</t>
  </si>
  <si>
    <t>979990103R00</t>
  </si>
  <si>
    <t>Poplatek za skládku suti - beton</t>
  </si>
  <si>
    <t>711212002R00</t>
  </si>
  <si>
    <t>Hydroizolační povlak - nátěr nebo stěrka</t>
  </si>
  <si>
    <t>460620006RT1</t>
  </si>
  <si>
    <t>Osetí povrchu trávou, včetně dodávky osiva</t>
  </si>
  <si>
    <t>005111020R</t>
  </si>
  <si>
    <t>Vytyčení stavby</t>
  </si>
  <si>
    <t>Soubor</t>
  </si>
  <si>
    <t>005211080R</t>
  </si>
  <si>
    <t xml:space="preserve">Bezpečnostní a hygienická opatření na staveništi 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</si>
  <si>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</si>
  <si>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</si>
  <si>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</si>
  <si>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</si>
  <si>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</si>
  <si>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</si>
  <si>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004111010R</t>
  </si>
  <si>
    <t>Průzkumné práce - geolog</t>
  </si>
  <si>
    <t>Průzkumné práce - rozbor sedimentu</t>
  </si>
  <si>
    <t>005231040R</t>
  </si>
  <si>
    <t>Provozní řády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</si>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</sst>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17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abSelected="1" topLeftCell="B29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SUMIF(F47:F56,A16,I47:I56)+SUMIF(F47:F56,"PSU",I47:I56)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SUMIF(F47:F56,A17,I47:I56)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SUMIF(F47:F56,A18,I47:I56)</f>
        <v>0</v>
      </c>
      <c r="J18" s="93"/>
    </row>
    <row r="19" spans="1:10" ht="23.25" customHeight="1" x14ac:dyDescent="0.2">
      <c r="A19" s="193" t="s">
        <v>73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SUMIF(F47:F56,A19,I47:I56)</f>
        <v>0</v>
      </c>
      <c r="J19" s="93"/>
    </row>
    <row r="20" spans="1:10" ht="23.25" customHeight="1" x14ac:dyDescent="0.2">
      <c r="A20" s="193" t="s">
        <v>74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SUMIF(F47:F56,A20,I47:I56)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Pol'!AC105</f>
        <v>0</v>
      </c>
      <c r="G39" s="148">
        <f>' Pol'!AD105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51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53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54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55</v>
      </c>
      <c r="C47" s="175" t="s">
        <v>56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57</v>
      </c>
      <c r="C48" s="165" t="s">
        <v>58</v>
      </c>
      <c r="D48" s="167"/>
      <c r="E48" s="167"/>
      <c r="F48" s="183" t="s">
        <v>23</v>
      </c>
      <c r="G48" s="184"/>
      <c r="H48" s="184"/>
      <c r="I48" s="185">
        <f>' Pol'!G57</f>
        <v>0</v>
      </c>
      <c r="J48" s="185"/>
    </row>
    <row r="49" spans="1:10" ht="25.5" customHeight="1" x14ac:dyDescent="0.2">
      <c r="A49" s="163"/>
      <c r="B49" s="166" t="s">
        <v>59</v>
      </c>
      <c r="C49" s="165" t="s">
        <v>60</v>
      </c>
      <c r="D49" s="167"/>
      <c r="E49" s="167"/>
      <c r="F49" s="183" t="s">
        <v>23</v>
      </c>
      <c r="G49" s="184"/>
      <c r="H49" s="184"/>
      <c r="I49" s="185">
        <f>' Pol'!G60</f>
        <v>0</v>
      </c>
      <c r="J49" s="185"/>
    </row>
    <row r="50" spans="1:10" ht="25.5" customHeight="1" x14ac:dyDescent="0.2">
      <c r="A50" s="163"/>
      <c r="B50" s="166" t="s">
        <v>61</v>
      </c>
      <c r="C50" s="165" t="s">
        <v>62</v>
      </c>
      <c r="D50" s="167"/>
      <c r="E50" s="167"/>
      <c r="F50" s="183" t="s">
        <v>23</v>
      </c>
      <c r="G50" s="184"/>
      <c r="H50" s="184"/>
      <c r="I50" s="185">
        <f>' Pol'!G68</f>
        <v>0</v>
      </c>
      <c r="J50" s="185"/>
    </row>
    <row r="51" spans="1:10" ht="25.5" customHeight="1" x14ac:dyDescent="0.2">
      <c r="A51" s="163"/>
      <c r="B51" s="166" t="s">
        <v>63</v>
      </c>
      <c r="C51" s="165" t="s">
        <v>64</v>
      </c>
      <c r="D51" s="167"/>
      <c r="E51" s="167"/>
      <c r="F51" s="183" t="s">
        <v>23</v>
      </c>
      <c r="G51" s="184"/>
      <c r="H51" s="184"/>
      <c r="I51" s="185">
        <f>' Pol'!G71</f>
        <v>0</v>
      </c>
      <c r="J51" s="185"/>
    </row>
    <row r="52" spans="1:10" ht="25.5" customHeight="1" x14ac:dyDescent="0.2">
      <c r="A52" s="163"/>
      <c r="B52" s="166" t="s">
        <v>65</v>
      </c>
      <c r="C52" s="165" t="s">
        <v>66</v>
      </c>
      <c r="D52" s="167"/>
      <c r="E52" s="167"/>
      <c r="F52" s="183" t="s">
        <v>23</v>
      </c>
      <c r="G52" s="184"/>
      <c r="H52" s="184"/>
      <c r="I52" s="185">
        <f>' Pol'!G76</f>
        <v>0</v>
      </c>
      <c r="J52" s="185"/>
    </row>
    <row r="53" spans="1:10" ht="25.5" customHeight="1" x14ac:dyDescent="0.2">
      <c r="A53" s="163"/>
      <c r="B53" s="166" t="s">
        <v>67</v>
      </c>
      <c r="C53" s="165" t="s">
        <v>68</v>
      </c>
      <c r="D53" s="167"/>
      <c r="E53" s="167"/>
      <c r="F53" s="183" t="s">
        <v>23</v>
      </c>
      <c r="G53" s="184"/>
      <c r="H53" s="184"/>
      <c r="I53" s="185">
        <f>' Pol'!G79</f>
        <v>0</v>
      </c>
      <c r="J53" s="185"/>
    </row>
    <row r="54" spans="1:10" ht="25.5" customHeight="1" x14ac:dyDescent="0.2">
      <c r="A54" s="163"/>
      <c r="B54" s="166" t="s">
        <v>69</v>
      </c>
      <c r="C54" s="165" t="s">
        <v>70</v>
      </c>
      <c r="D54" s="167"/>
      <c r="E54" s="167"/>
      <c r="F54" s="183" t="s">
        <v>24</v>
      </c>
      <c r="G54" s="184"/>
      <c r="H54" s="184"/>
      <c r="I54" s="185">
        <f>' Pol'!G88</f>
        <v>0</v>
      </c>
      <c r="J54" s="185"/>
    </row>
    <row r="55" spans="1:10" ht="25.5" customHeight="1" x14ac:dyDescent="0.2">
      <c r="A55" s="163"/>
      <c r="B55" s="166" t="s">
        <v>71</v>
      </c>
      <c r="C55" s="165" t="s">
        <v>72</v>
      </c>
      <c r="D55" s="167"/>
      <c r="E55" s="167"/>
      <c r="F55" s="183" t="s">
        <v>25</v>
      </c>
      <c r="G55" s="184"/>
      <c r="H55" s="184"/>
      <c r="I55" s="185">
        <f>' Pol'!G91</f>
        <v>0</v>
      </c>
      <c r="J55" s="185"/>
    </row>
    <row r="56" spans="1:10" ht="25.5" customHeight="1" x14ac:dyDescent="0.2">
      <c r="A56" s="163"/>
      <c r="B56" s="177" t="s">
        <v>73</v>
      </c>
      <c r="C56" s="178" t="s">
        <v>26</v>
      </c>
      <c r="D56" s="179"/>
      <c r="E56" s="179"/>
      <c r="F56" s="186" t="s">
        <v>73</v>
      </c>
      <c r="G56" s="187"/>
      <c r="H56" s="187"/>
      <c r="I56" s="188">
        <f>' Pol'!G93</f>
        <v>0</v>
      </c>
      <c r="J56" s="188"/>
    </row>
    <row r="57" spans="1:10" ht="25.5" customHeight="1" x14ac:dyDescent="0.2">
      <c r="A57" s="164"/>
      <c r="B57" s="170" t="s">
        <v>1</v>
      </c>
      <c r="C57" s="170"/>
      <c r="D57" s="171"/>
      <c r="E57" s="171"/>
      <c r="F57" s="189"/>
      <c r="G57" s="190"/>
      <c r="H57" s="190"/>
      <c r="I57" s="191">
        <f>SUM(I47:I56)</f>
        <v>0</v>
      </c>
      <c r="J57" s="191"/>
    </row>
    <row r="58" spans="1:10" x14ac:dyDescent="0.2">
      <c r="F58" s="192"/>
      <c r="G58" s="130"/>
      <c r="H58" s="192"/>
      <c r="I58" s="130"/>
      <c r="J58" s="130"/>
    </row>
    <row r="59" spans="1:10" x14ac:dyDescent="0.2">
      <c r="F59" s="192"/>
      <c r="G59" s="130"/>
      <c r="H59" s="192"/>
      <c r="I59" s="130"/>
      <c r="J59" s="130"/>
    </row>
    <row r="60" spans="1:10" x14ac:dyDescent="0.2">
      <c r="F60" s="192"/>
      <c r="G60" s="130"/>
      <c r="H60" s="192"/>
      <c r="I60" s="130"/>
      <c r="J60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5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76</v>
      </c>
    </row>
    <row r="2" spans="1:60" ht="24.95" customHeight="1" x14ac:dyDescent="0.2">
      <c r="A2" s="202" t="s">
        <v>75</v>
      </c>
      <c r="B2" s="196"/>
      <c r="C2" s="197" t="s">
        <v>46</v>
      </c>
      <c r="D2" s="198"/>
      <c r="E2" s="198"/>
      <c r="F2" s="198"/>
      <c r="G2" s="204"/>
      <c r="AE2" t="s">
        <v>77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78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79</v>
      </c>
    </row>
    <row r="5" spans="1:60" hidden="1" x14ac:dyDescent="0.2">
      <c r="A5" s="206" t="s">
        <v>80</v>
      </c>
      <c r="B5" s="207"/>
      <c r="C5" s="208"/>
      <c r="D5" s="209"/>
      <c r="E5" s="209"/>
      <c r="F5" s="209"/>
      <c r="G5" s="210"/>
      <c r="AE5" t="s">
        <v>81</v>
      </c>
    </row>
    <row r="7" spans="1:60" ht="38.25" x14ac:dyDescent="0.2">
      <c r="A7" s="215" t="s">
        <v>82</v>
      </c>
      <c r="B7" s="216" t="s">
        <v>83</v>
      </c>
      <c r="C7" s="216" t="s">
        <v>84</v>
      </c>
      <c r="D7" s="215" t="s">
        <v>85</v>
      </c>
      <c r="E7" s="215" t="s">
        <v>86</v>
      </c>
      <c r="F7" s="211" t="s">
        <v>87</v>
      </c>
      <c r="G7" s="234" t="s">
        <v>28</v>
      </c>
      <c r="H7" s="235" t="s">
        <v>29</v>
      </c>
      <c r="I7" s="235" t="s">
        <v>88</v>
      </c>
      <c r="J7" s="235" t="s">
        <v>30</v>
      </c>
      <c r="K7" s="235" t="s">
        <v>89</v>
      </c>
      <c r="L7" s="235" t="s">
        <v>90</v>
      </c>
      <c r="M7" s="235" t="s">
        <v>91</v>
      </c>
      <c r="N7" s="235" t="s">
        <v>92</v>
      </c>
      <c r="O7" s="235" t="s">
        <v>93</v>
      </c>
      <c r="P7" s="235" t="s">
        <v>94</v>
      </c>
      <c r="Q7" s="235" t="s">
        <v>95</v>
      </c>
      <c r="R7" s="235" t="s">
        <v>96</v>
      </c>
      <c r="S7" s="235" t="s">
        <v>97</v>
      </c>
      <c r="T7" s="235" t="s">
        <v>98</v>
      </c>
      <c r="U7" s="218" t="s">
        <v>99</v>
      </c>
    </row>
    <row r="8" spans="1:60" x14ac:dyDescent="0.2">
      <c r="A8" s="236" t="s">
        <v>100</v>
      </c>
      <c r="B8" s="237" t="s">
        <v>55</v>
      </c>
      <c r="C8" s="238" t="s">
        <v>56</v>
      </c>
      <c r="D8" s="239"/>
      <c r="E8" s="240"/>
      <c r="F8" s="241"/>
      <c r="G8" s="241">
        <f>SUMIF(AE9:AE56,"&lt;&gt;NOR",G9:G56)</f>
        <v>0</v>
      </c>
      <c r="H8" s="241"/>
      <c r="I8" s="241">
        <f>SUM(I9:I56)</f>
        <v>0</v>
      </c>
      <c r="J8" s="241"/>
      <c r="K8" s="241">
        <f>SUM(K9:K56)</f>
        <v>0</v>
      </c>
      <c r="L8" s="241"/>
      <c r="M8" s="241">
        <f>SUM(M9:M56)</f>
        <v>0</v>
      </c>
      <c r="N8" s="217"/>
      <c r="O8" s="217">
        <f>SUM(O9:O56)</f>
        <v>9.0239999999999987E-2</v>
      </c>
      <c r="P8" s="217"/>
      <c r="Q8" s="217">
        <f>SUM(Q9:Q56)</f>
        <v>0</v>
      </c>
      <c r="R8" s="217"/>
      <c r="S8" s="217"/>
      <c r="T8" s="236"/>
      <c r="U8" s="217">
        <f>SUM(U9:U56)</f>
        <v>753.81</v>
      </c>
      <c r="AE8" t="s">
        <v>101</v>
      </c>
    </row>
    <row r="9" spans="1:60" outlineLevel="1" x14ac:dyDescent="0.2">
      <c r="A9" s="213">
        <v>1</v>
      </c>
      <c r="B9" s="219" t="s">
        <v>102</v>
      </c>
      <c r="C9" s="264" t="s">
        <v>103</v>
      </c>
      <c r="D9" s="221" t="s">
        <v>104</v>
      </c>
      <c r="E9" s="228">
        <v>240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0.20300000000000001</v>
      </c>
      <c r="U9" s="222">
        <f>ROUND(E9*T9,2)</f>
        <v>48.72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105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33.75" outlineLevel="1" x14ac:dyDescent="0.2">
      <c r="A10" s="213">
        <v>2</v>
      </c>
      <c r="B10" s="219" t="s">
        <v>106</v>
      </c>
      <c r="C10" s="264" t="s">
        <v>107</v>
      </c>
      <c r="D10" s="221" t="s">
        <v>108</v>
      </c>
      <c r="E10" s="228">
        <v>1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1.4379999999999999</v>
      </c>
      <c r="U10" s="222">
        <f>ROUND(E10*T10,2)</f>
        <v>1.44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109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>
        <v>3</v>
      </c>
      <c r="B11" s="219" t="s">
        <v>110</v>
      </c>
      <c r="C11" s="264" t="s">
        <v>111</v>
      </c>
      <c r="D11" s="221" t="s">
        <v>112</v>
      </c>
      <c r="E11" s="228">
        <v>67.748999999999995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1.34E-2</v>
      </c>
      <c r="U11" s="222">
        <f>ROUND(E11*T11,2)</f>
        <v>0.91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109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19"/>
      <c r="C12" s="265" t="s">
        <v>113</v>
      </c>
      <c r="D12" s="224"/>
      <c r="E12" s="229">
        <v>67.748999999999995</v>
      </c>
      <c r="F12" s="232"/>
      <c r="G12" s="232"/>
      <c r="H12" s="232"/>
      <c r="I12" s="232"/>
      <c r="J12" s="232"/>
      <c r="K12" s="232"/>
      <c r="L12" s="232"/>
      <c r="M12" s="232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114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4</v>
      </c>
      <c r="B13" s="219" t="s">
        <v>115</v>
      </c>
      <c r="C13" s="264" t="s">
        <v>116</v>
      </c>
      <c r="D13" s="221" t="s">
        <v>117</v>
      </c>
      <c r="E13" s="228">
        <v>451.66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3.0000000000000001E-5</v>
      </c>
      <c r="O13" s="222">
        <f>ROUND(E13*N13,5)</f>
        <v>1.355E-2</v>
      </c>
      <c r="P13" s="222">
        <v>0</v>
      </c>
      <c r="Q13" s="222">
        <f>ROUND(E13*P13,5)</f>
        <v>0</v>
      </c>
      <c r="R13" s="222"/>
      <c r="S13" s="222"/>
      <c r="T13" s="223">
        <v>0.25752000000000003</v>
      </c>
      <c r="U13" s="222">
        <f>ROUND(E13*T13,2)</f>
        <v>116.31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105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>
        <v>5</v>
      </c>
      <c r="B14" s="219" t="s">
        <v>118</v>
      </c>
      <c r="C14" s="264" t="s">
        <v>119</v>
      </c>
      <c r="D14" s="221" t="s">
        <v>112</v>
      </c>
      <c r="E14" s="228">
        <v>163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0.23400000000000001</v>
      </c>
      <c r="U14" s="222">
        <f>ROUND(E14*T14,2)</f>
        <v>38.14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/>
      <c r="B15" s="219"/>
      <c r="C15" s="265" t="s">
        <v>120</v>
      </c>
      <c r="D15" s="224"/>
      <c r="E15" s="229">
        <v>163</v>
      </c>
      <c r="F15" s="232"/>
      <c r="G15" s="232"/>
      <c r="H15" s="232"/>
      <c r="I15" s="232"/>
      <c r="J15" s="232"/>
      <c r="K15" s="232"/>
      <c r="L15" s="232"/>
      <c r="M15" s="232"/>
      <c r="N15" s="222"/>
      <c r="O15" s="222"/>
      <c r="P15" s="222"/>
      <c r="Q15" s="222"/>
      <c r="R15" s="222"/>
      <c r="S15" s="222"/>
      <c r="T15" s="223"/>
      <c r="U15" s="22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114</v>
      </c>
      <c r="AF15" s="212">
        <v>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>
        <v>6</v>
      </c>
      <c r="B16" s="219" t="s">
        <v>121</v>
      </c>
      <c r="C16" s="264" t="s">
        <v>122</v>
      </c>
      <c r="D16" s="221" t="s">
        <v>112</v>
      </c>
      <c r="E16" s="228">
        <v>163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22">
        <v>0</v>
      </c>
      <c r="O16" s="222">
        <f>ROUND(E16*N16,5)</f>
        <v>0</v>
      </c>
      <c r="P16" s="222">
        <v>0</v>
      </c>
      <c r="Q16" s="222">
        <f>ROUND(E16*P16,5)</f>
        <v>0</v>
      </c>
      <c r="R16" s="222"/>
      <c r="S16" s="222"/>
      <c r="T16" s="223">
        <v>0.31</v>
      </c>
      <c r="U16" s="222">
        <f>ROUND(E16*T16,2)</f>
        <v>50.53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109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/>
      <c r="B17" s="219"/>
      <c r="C17" s="265" t="s">
        <v>120</v>
      </c>
      <c r="D17" s="224"/>
      <c r="E17" s="229">
        <v>163</v>
      </c>
      <c r="F17" s="232"/>
      <c r="G17" s="232"/>
      <c r="H17" s="232"/>
      <c r="I17" s="232"/>
      <c r="J17" s="232"/>
      <c r="K17" s="232"/>
      <c r="L17" s="232"/>
      <c r="M17" s="232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114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>
        <v>7</v>
      </c>
      <c r="B18" s="219" t="s">
        <v>123</v>
      </c>
      <c r="C18" s="264" t="s">
        <v>124</v>
      </c>
      <c r="D18" s="221" t="s">
        <v>112</v>
      </c>
      <c r="E18" s="228">
        <v>286.12299999999999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22">
        <v>0</v>
      </c>
      <c r="O18" s="222">
        <f>ROUND(E18*N18,5)</f>
        <v>0</v>
      </c>
      <c r="P18" s="222">
        <v>0</v>
      </c>
      <c r="Q18" s="222">
        <f>ROUND(E18*P18,5)</f>
        <v>0</v>
      </c>
      <c r="R18" s="222"/>
      <c r="S18" s="222"/>
      <c r="T18" s="223">
        <v>0.65200000000000002</v>
      </c>
      <c r="U18" s="222">
        <f>ROUND(E18*T18,2)</f>
        <v>186.55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109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19"/>
      <c r="C19" s="265" t="s">
        <v>125</v>
      </c>
      <c r="D19" s="224"/>
      <c r="E19" s="229">
        <v>163</v>
      </c>
      <c r="F19" s="232"/>
      <c r="G19" s="232"/>
      <c r="H19" s="232"/>
      <c r="I19" s="232"/>
      <c r="J19" s="232"/>
      <c r="K19" s="232"/>
      <c r="L19" s="232"/>
      <c r="M19" s="232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114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 x14ac:dyDescent="0.2">
      <c r="A20" s="213"/>
      <c r="B20" s="219"/>
      <c r="C20" s="265" t="s">
        <v>126</v>
      </c>
      <c r="D20" s="224"/>
      <c r="E20" s="229">
        <v>54.78</v>
      </c>
      <c r="F20" s="232"/>
      <c r="G20" s="232"/>
      <c r="H20" s="232"/>
      <c r="I20" s="232"/>
      <c r="J20" s="232"/>
      <c r="K20" s="232"/>
      <c r="L20" s="232"/>
      <c r="M20" s="232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114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19"/>
      <c r="C21" s="265" t="s">
        <v>127</v>
      </c>
      <c r="D21" s="224"/>
      <c r="E21" s="229">
        <v>67.748999999999995</v>
      </c>
      <c r="F21" s="232"/>
      <c r="G21" s="232"/>
      <c r="H21" s="232"/>
      <c r="I21" s="232"/>
      <c r="J21" s="232"/>
      <c r="K21" s="232"/>
      <c r="L21" s="232"/>
      <c r="M21" s="232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114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/>
      <c r="B22" s="219"/>
      <c r="C22" s="265" t="s">
        <v>128</v>
      </c>
      <c r="D22" s="224"/>
      <c r="E22" s="229">
        <v>0.59399999999999997</v>
      </c>
      <c r="F22" s="232"/>
      <c r="G22" s="232"/>
      <c r="H22" s="232"/>
      <c r="I22" s="232"/>
      <c r="J22" s="232"/>
      <c r="K22" s="232"/>
      <c r="L22" s="232"/>
      <c r="M22" s="232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114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 x14ac:dyDescent="0.2">
      <c r="A23" s="213">
        <v>8</v>
      </c>
      <c r="B23" s="219" t="s">
        <v>129</v>
      </c>
      <c r="C23" s="264" t="s">
        <v>130</v>
      </c>
      <c r="D23" s="221" t="s">
        <v>112</v>
      </c>
      <c r="E23" s="228">
        <v>67.748999999999995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5.1999999999999998E-3</v>
      </c>
      <c r="U23" s="222">
        <f>ROUND(E23*T23,2)</f>
        <v>0.35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109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/>
      <c r="B24" s="219"/>
      <c r="C24" s="265" t="s">
        <v>131</v>
      </c>
      <c r="D24" s="224"/>
      <c r="E24" s="229">
        <v>67.748999999999995</v>
      </c>
      <c r="F24" s="232"/>
      <c r="G24" s="232"/>
      <c r="H24" s="232"/>
      <c r="I24" s="232"/>
      <c r="J24" s="232"/>
      <c r="K24" s="232"/>
      <c r="L24" s="232"/>
      <c r="M24" s="232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114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13">
        <v>9</v>
      </c>
      <c r="B25" s="219" t="s">
        <v>132</v>
      </c>
      <c r="C25" s="264" t="s">
        <v>133</v>
      </c>
      <c r="D25" s="221" t="s">
        <v>112</v>
      </c>
      <c r="E25" s="228">
        <v>218.374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5.1999999999999998E-3</v>
      </c>
      <c r="U25" s="222">
        <f>ROUND(E25*T25,2)</f>
        <v>1.1399999999999999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109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/>
      <c r="B26" s="219"/>
      <c r="C26" s="265" t="s">
        <v>120</v>
      </c>
      <c r="D26" s="224"/>
      <c r="E26" s="229">
        <v>163</v>
      </c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114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/>
      <c r="B27" s="219"/>
      <c r="C27" s="265" t="s">
        <v>134</v>
      </c>
      <c r="D27" s="224"/>
      <c r="E27" s="229">
        <v>54.78</v>
      </c>
      <c r="F27" s="232"/>
      <c r="G27" s="232"/>
      <c r="H27" s="232"/>
      <c r="I27" s="232"/>
      <c r="J27" s="232"/>
      <c r="K27" s="232"/>
      <c r="L27" s="232"/>
      <c r="M27" s="232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114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19"/>
      <c r="C28" s="265" t="s">
        <v>128</v>
      </c>
      <c r="D28" s="224"/>
      <c r="E28" s="229">
        <v>0.59399999999999997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114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>
        <v>10</v>
      </c>
      <c r="B29" s="219" t="s">
        <v>135</v>
      </c>
      <c r="C29" s="264" t="s">
        <v>136</v>
      </c>
      <c r="D29" s="221" t="s">
        <v>112</v>
      </c>
      <c r="E29" s="228">
        <v>218.374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0</v>
      </c>
      <c r="O29" s="222">
        <f>ROUND(E29*N29,5)</f>
        <v>0</v>
      </c>
      <c r="P29" s="222">
        <v>0</v>
      </c>
      <c r="Q29" s="222">
        <f>ROUND(E29*P29,5)</f>
        <v>0</v>
      </c>
      <c r="R29" s="222"/>
      <c r="S29" s="222"/>
      <c r="T29" s="223">
        <v>8.9999999999999993E-3</v>
      </c>
      <c r="U29" s="222">
        <f>ROUND(E29*T29,2)</f>
        <v>1.97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109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/>
      <c r="B30" s="219"/>
      <c r="C30" s="265" t="s">
        <v>120</v>
      </c>
      <c r="D30" s="224"/>
      <c r="E30" s="229">
        <v>163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114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5" t="s">
        <v>134</v>
      </c>
      <c r="D31" s="224"/>
      <c r="E31" s="229">
        <v>54.78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114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/>
      <c r="B32" s="219"/>
      <c r="C32" s="265" t="s">
        <v>128</v>
      </c>
      <c r="D32" s="224"/>
      <c r="E32" s="229">
        <v>0.59399999999999997</v>
      </c>
      <c r="F32" s="232"/>
      <c r="G32" s="232"/>
      <c r="H32" s="232"/>
      <c r="I32" s="232"/>
      <c r="J32" s="232"/>
      <c r="K32" s="232"/>
      <c r="L32" s="232"/>
      <c r="M32" s="232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114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>
        <v>11</v>
      </c>
      <c r="B33" s="219" t="s">
        <v>137</v>
      </c>
      <c r="C33" s="264" t="s">
        <v>138</v>
      </c>
      <c r="D33" s="221" t="s">
        <v>112</v>
      </c>
      <c r="E33" s="228">
        <v>218.374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22">
        <v>0</v>
      </c>
      <c r="O33" s="222">
        <f>ROUND(E33*N33,5)</f>
        <v>0</v>
      </c>
      <c r="P33" s="222">
        <v>0</v>
      </c>
      <c r="Q33" s="222">
        <f>ROUND(E33*P33,5)</f>
        <v>0</v>
      </c>
      <c r="R33" s="222"/>
      <c r="S33" s="222"/>
      <c r="T33" s="223">
        <v>0</v>
      </c>
      <c r="U33" s="222">
        <f>ROUND(E33*T33,2)</f>
        <v>0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109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3"/>
      <c r="B34" s="219"/>
      <c r="C34" s="265" t="s">
        <v>120</v>
      </c>
      <c r="D34" s="224"/>
      <c r="E34" s="229">
        <v>163</v>
      </c>
      <c r="F34" s="232"/>
      <c r="G34" s="232"/>
      <c r="H34" s="232"/>
      <c r="I34" s="232"/>
      <c r="J34" s="232"/>
      <c r="K34" s="232"/>
      <c r="L34" s="232"/>
      <c r="M34" s="232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114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3"/>
      <c r="B35" s="219"/>
      <c r="C35" s="265" t="s">
        <v>134</v>
      </c>
      <c r="D35" s="224"/>
      <c r="E35" s="229">
        <v>54.78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114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/>
      <c r="B36" s="219"/>
      <c r="C36" s="265" t="s">
        <v>128</v>
      </c>
      <c r="D36" s="224"/>
      <c r="E36" s="229">
        <v>0.59399999999999997</v>
      </c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114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>
        <v>12</v>
      </c>
      <c r="B37" s="219" t="s">
        <v>139</v>
      </c>
      <c r="C37" s="264" t="s">
        <v>140</v>
      </c>
      <c r="D37" s="221" t="s">
        <v>112</v>
      </c>
      <c r="E37" s="228">
        <v>54.78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0.626</v>
      </c>
      <c r="U37" s="222">
        <f>ROUND(E37*T37,2)</f>
        <v>34.29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109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3"/>
      <c r="B38" s="219"/>
      <c r="C38" s="265" t="s">
        <v>134</v>
      </c>
      <c r="D38" s="224"/>
      <c r="E38" s="229">
        <v>54.78</v>
      </c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114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>
        <v>13</v>
      </c>
      <c r="B39" s="219" t="s">
        <v>141</v>
      </c>
      <c r="C39" s="264" t="s">
        <v>142</v>
      </c>
      <c r="D39" s="221" t="s">
        <v>112</v>
      </c>
      <c r="E39" s="228">
        <v>54.78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0</v>
      </c>
      <c r="O39" s="222">
        <f>ROUND(E39*N39,5)</f>
        <v>0</v>
      </c>
      <c r="P39" s="222">
        <v>0</v>
      </c>
      <c r="Q39" s="222">
        <f>ROUND(E39*P39,5)</f>
        <v>0</v>
      </c>
      <c r="R39" s="222"/>
      <c r="S39" s="222"/>
      <c r="T39" s="223">
        <v>8.1000000000000003E-2</v>
      </c>
      <c r="U39" s="222">
        <f>ROUND(E39*T39,2)</f>
        <v>4.4400000000000004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109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/>
      <c r="B40" s="219"/>
      <c r="C40" s="265" t="s">
        <v>134</v>
      </c>
      <c r="D40" s="224"/>
      <c r="E40" s="229">
        <v>54.78</v>
      </c>
      <c r="F40" s="232"/>
      <c r="G40" s="232"/>
      <c r="H40" s="232"/>
      <c r="I40" s="232"/>
      <c r="J40" s="232"/>
      <c r="K40" s="232"/>
      <c r="L40" s="232"/>
      <c r="M40" s="232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114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>
        <v>14</v>
      </c>
      <c r="B41" s="219" t="s">
        <v>143</v>
      </c>
      <c r="C41" s="264" t="s">
        <v>144</v>
      </c>
      <c r="D41" s="221" t="s">
        <v>117</v>
      </c>
      <c r="E41" s="228">
        <v>109.56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2">
        <v>6.9999999999999999E-4</v>
      </c>
      <c r="O41" s="222">
        <f>ROUND(E41*N41,5)</f>
        <v>7.6689999999999994E-2</v>
      </c>
      <c r="P41" s="222">
        <v>0</v>
      </c>
      <c r="Q41" s="222">
        <f>ROUND(E41*P41,5)</f>
        <v>0</v>
      </c>
      <c r="R41" s="222"/>
      <c r="S41" s="222"/>
      <c r="T41" s="223">
        <v>0.156</v>
      </c>
      <c r="U41" s="222">
        <f>ROUND(E41*T41,2)</f>
        <v>17.09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109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19"/>
      <c r="C42" s="265" t="s">
        <v>145</v>
      </c>
      <c r="D42" s="224"/>
      <c r="E42" s="229">
        <v>109.56</v>
      </c>
      <c r="F42" s="232"/>
      <c r="G42" s="232"/>
      <c r="H42" s="232"/>
      <c r="I42" s="232"/>
      <c r="J42" s="232"/>
      <c r="K42" s="232"/>
      <c r="L42" s="232"/>
      <c r="M42" s="232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114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3">
        <v>15</v>
      </c>
      <c r="B43" s="219" t="s">
        <v>146</v>
      </c>
      <c r="C43" s="264" t="s">
        <v>147</v>
      </c>
      <c r="D43" s="221" t="s">
        <v>117</v>
      </c>
      <c r="E43" s="228">
        <v>109.56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2">
        <v>0</v>
      </c>
      <c r="O43" s="222">
        <f>ROUND(E43*N43,5)</f>
        <v>0</v>
      </c>
      <c r="P43" s="222">
        <v>0</v>
      </c>
      <c r="Q43" s="222">
        <f>ROUND(E43*P43,5)</f>
        <v>0</v>
      </c>
      <c r="R43" s="222"/>
      <c r="S43" s="222"/>
      <c r="T43" s="223">
        <v>9.5000000000000001E-2</v>
      </c>
      <c r="U43" s="222">
        <f>ROUND(E43*T43,2)</f>
        <v>10.41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109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3"/>
      <c r="B44" s="219"/>
      <c r="C44" s="265" t="s">
        <v>145</v>
      </c>
      <c r="D44" s="224"/>
      <c r="E44" s="229">
        <v>109.56</v>
      </c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114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16</v>
      </c>
      <c r="B45" s="219" t="s">
        <v>148</v>
      </c>
      <c r="C45" s="264" t="s">
        <v>149</v>
      </c>
      <c r="D45" s="221" t="s">
        <v>112</v>
      </c>
      <c r="E45" s="228">
        <v>2.2679999999999998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0.495</v>
      </c>
      <c r="U45" s="222">
        <f>ROUND(E45*T45,2)</f>
        <v>1.1200000000000001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109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5" t="s">
        <v>150</v>
      </c>
      <c r="D46" s="224"/>
      <c r="E46" s="229">
        <v>2.2679999999999998</v>
      </c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114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>
        <v>17</v>
      </c>
      <c r="B47" s="219" t="s">
        <v>151</v>
      </c>
      <c r="C47" s="264" t="s">
        <v>152</v>
      </c>
      <c r="D47" s="221" t="s">
        <v>112</v>
      </c>
      <c r="E47" s="228">
        <v>2.2679999999999998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1.0036</v>
      </c>
      <c r="U47" s="222">
        <f>ROUND(E47*T47,2)</f>
        <v>2.2799999999999998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109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19"/>
      <c r="C48" s="265" t="s">
        <v>150</v>
      </c>
      <c r="D48" s="224"/>
      <c r="E48" s="229">
        <v>2.2679999999999998</v>
      </c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114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>
        <v>18</v>
      </c>
      <c r="B49" s="219" t="s">
        <v>153</v>
      </c>
      <c r="C49" s="264" t="s">
        <v>154</v>
      </c>
      <c r="D49" s="221" t="s">
        <v>112</v>
      </c>
      <c r="E49" s="228">
        <v>1.6739999999999999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22">
        <v>0</v>
      </c>
      <c r="O49" s="222">
        <f>ROUND(E49*N49,5)</f>
        <v>0</v>
      </c>
      <c r="P49" s="222">
        <v>0</v>
      </c>
      <c r="Q49" s="222">
        <f>ROUND(E49*P49,5)</f>
        <v>0</v>
      </c>
      <c r="R49" s="222"/>
      <c r="S49" s="222"/>
      <c r="T49" s="223">
        <v>0.20200000000000001</v>
      </c>
      <c r="U49" s="222">
        <f>ROUND(E49*T49,2)</f>
        <v>0.34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109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/>
      <c r="B50" s="219"/>
      <c r="C50" s="265" t="s">
        <v>155</v>
      </c>
      <c r="D50" s="224"/>
      <c r="E50" s="229">
        <v>1.6739999999999999</v>
      </c>
      <c r="F50" s="232"/>
      <c r="G50" s="232"/>
      <c r="H50" s="232"/>
      <c r="I50" s="232"/>
      <c r="J50" s="232"/>
      <c r="K50" s="232"/>
      <c r="L50" s="232"/>
      <c r="M50" s="232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114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13">
        <v>19</v>
      </c>
      <c r="B51" s="219" t="s">
        <v>156</v>
      </c>
      <c r="C51" s="264" t="s">
        <v>157</v>
      </c>
      <c r="D51" s="221" t="s">
        <v>112</v>
      </c>
      <c r="E51" s="228">
        <v>51.045000000000002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22">
        <v>0</v>
      </c>
      <c r="O51" s="222">
        <f>ROUND(E51*N51,5)</f>
        <v>0</v>
      </c>
      <c r="P51" s="222">
        <v>0</v>
      </c>
      <c r="Q51" s="222">
        <f>ROUND(E51*P51,5)</f>
        <v>0</v>
      </c>
      <c r="R51" s="222"/>
      <c r="S51" s="222"/>
      <c r="T51" s="223">
        <v>1.0980000000000001</v>
      </c>
      <c r="U51" s="222">
        <f>ROUND(E51*T51,2)</f>
        <v>56.05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109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/>
      <c r="B52" s="219"/>
      <c r="C52" s="265" t="s">
        <v>158</v>
      </c>
      <c r="D52" s="224"/>
      <c r="E52" s="229">
        <v>51.045000000000002</v>
      </c>
      <c r="F52" s="232"/>
      <c r="G52" s="232"/>
      <c r="H52" s="232"/>
      <c r="I52" s="232"/>
      <c r="J52" s="232"/>
      <c r="K52" s="232"/>
      <c r="L52" s="232"/>
      <c r="M52" s="232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114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 x14ac:dyDescent="0.2">
      <c r="A53" s="213">
        <v>20</v>
      </c>
      <c r="B53" s="219" t="s">
        <v>159</v>
      </c>
      <c r="C53" s="264" t="s">
        <v>160</v>
      </c>
      <c r="D53" s="221" t="s">
        <v>112</v>
      </c>
      <c r="E53" s="228">
        <v>56.149500000000003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1.0980000000000001</v>
      </c>
      <c r="U53" s="222">
        <f>ROUND(E53*T53,2)</f>
        <v>61.65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109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3"/>
      <c r="B54" s="219"/>
      <c r="C54" s="265" t="s">
        <v>161</v>
      </c>
      <c r="D54" s="224"/>
      <c r="E54" s="229">
        <v>56.149500000000003</v>
      </c>
      <c r="F54" s="232"/>
      <c r="G54" s="232"/>
      <c r="H54" s="232"/>
      <c r="I54" s="232"/>
      <c r="J54" s="232"/>
      <c r="K54" s="232"/>
      <c r="L54" s="232"/>
      <c r="M54" s="232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114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13">
        <v>21</v>
      </c>
      <c r="B55" s="219" t="s">
        <v>162</v>
      </c>
      <c r="C55" s="264" t="s">
        <v>163</v>
      </c>
      <c r="D55" s="221" t="s">
        <v>112</v>
      </c>
      <c r="E55" s="228">
        <v>87.647999999999996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1.37</v>
      </c>
      <c r="U55" s="222">
        <f>ROUND(E55*T55,2)</f>
        <v>120.08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109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5" t="s">
        <v>164</v>
      </c>
      <c r="D56" s="224"/>
      <c r="E56" s="229">
        <v>87.647999999999996</v>
      </c>
      <c r="F56" s="232"/>
      <c r="G56" s="232"/>
      <c r="H56" s="232"/>
      <c r="I56" s="232"/>
      <c r="J56" s="232"/>
      <c r="K56" s="232"/>
      <c r="L56" s="232"/>
      <c r="M56" s="232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114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14" t="s">
        <v>100</v>
      </c>
      <c r="B57" s="220" t="s">
        <v>57</v>
      </c>
      <c r="C57" s="266" t="s">
        <v>58</v>
      </c>
      <c r="D57" s="225"/>
      <c r="E57" s="230"/>
      <c r="F57" s="233"/>
      <c r="G57" s="233">
        <f>SUMIF(AE58:AE59,"&lt;&gt;NOR",G58:G59)</f>
        <v>0</v>
      </c>
      <c r="H57" s="233"/>
      <c r="I57" s="233">
        <f>SUM(I58:I59)</f>
        <v>0</v>
      </c>
      <c r="J57" s="233"/>
      <c r="K57" s="233">
        <f>SUM(K58:K59)</f>
        <v>0</v>
      </c>
      <c r="L57" s="233"/>
      <c r="M57" s="233">
        <f>SUM(M58:M59)</f>
        <v>0</v>
      </c>
      <c r="N57" s="226"/>
      <c r="O57" s="226">
        <f>SUM(O58:O59)</f>
        <v>161.59582</v>
      </c>
      <c r="P57" s="226"/>
      <c r="Q57" s="226">
        <f>SUM(Q58:Q59)</f>
        <v>0</v>
      </c>
      <c r="R57" s="226"/>
      <c r="S57" s="226"/>
      <c r="T57" s="227"/>
      <c r="U57" s="226">
        <f>SUM(U58:U59)</f>
        <v>278.3</v>
      </c>
      <c r="AE57" t="s">
        <v>101</v>
      </c>
    </row>
    <row r="58" spans="1:60" outlineLevel="1" x14ac:dyDescent="0.2">
      <c r="A58" s="213">
        <v>22</v>
      </c>
      <c r="B58" s="219" t="s">
        <v>165</v>
      </c>
      <c r="C58" s="264" t="s">
        <v>166</v>
      </c>
      <c r="D58" s="221" t="s">
        <v>112</v>
      </c>
      <c r="E58" s="228">
        <v>59.76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22">
        <v>2.7040799999999998</v>
      </c>
      <c r="O58" s="222">
        <f>ROUND(E58*N58,5)</f>
        <v>161.59582</v>
      </c>
      <c r="P58" s="222">
        <v>0</v>
      </c>
      <c r="Q58" s="222">
        <f>ROUND(E58*P58,5)</f>
        <v>0</v>
      </c>
      <c r="R58" s="222"/>
      <c r="S58" s="222"/>
      <c r="T58" s="223">
        <v>4.657</v>
      </c>
      <c r="U58" s="222">
        <f>ROUND(E58*T58,2)</f>
        <v>278.3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109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/>
      <c r="B59" s="219"/>
      <c r="C59" s="265" t="s">
        <v>167</v>
      </c>
      <c r="D59" s="224"/>
      <c r="E59" s="229">
        <v>59.76</v>
      </c>
      <c r="F59" s="232"/>
      <c r="G59" s="232"/>
      <c r="H59" s="232"/>
      <c r="I59" s="232"/>
      <c r="J59" s="232"/>
      <c r="K59" s="232"/>
      <c r="L59" s="232"/>
      <c r="M59" s="232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114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x14ac:dyDescent="0.2">
      <c r="A60" s="214" t="s">
        <v>100</v>
      </c>
      <c r="B60" s="220" t="s">
        <v>59</v>
      </c>
      <c r="C60" s="266" t="s">
        <v>60</v>
      </c>
      <c r="D60" s="225"/>
      <c r="E60" s="230"/>
      <c r="F60" s="233"/>
      <c r="G60" s="233">
        <f>SUMIF(AE61:AE67,"&lt;&gt;NOR",G61:G67)</f>
        <v>0</v>
      </c>
      <c r="H60" s="233"/>
      <c r="I60" s="233">
        <f>SUM(I61:I67)</f>
        <v>0</v>
      </c>
      <c r="J60" s="233"/>
      <c r="K60" s="233">
        <f>SUM(K61:K67)</f>
        <v>0</v>
      </c>
      <c r="L60" s="233"/>
      <c r="M60" s="233">
        <f>SUM(M61:M67)</f>
        <v>0</v>
      </c>
      <c r="N60" s="226"/>
      <c r="O60" s="226">
        <f>SUM(O61:O67)</f>
        <v>168.02247</v>
      </c>
      <c r="P60" s="226"/>
      <c r="Q60" s="226">
        <f>SUM(Q61:Q67)</f>
        <v>0</v>
      </c>
      <c r="R60" s="226"/>
      <c r="S60" s="226"/>
      <c r="T60" s="227"/>
      <c r="U60" s="226">
        <f>SUM(U61:U67)</f>
        <v>662.64999999999986</v>
      </c>
      <c r="AE60" t="s">
        <v>101</v>
      </c>
    </row>
    <row r="61" spans="1:60" ht="22.5" outlineLevel="1" x14ac:dyDescent="0.2">
      <c r="A61" s="213">
        <v>23</v>
      </c>
      <c r="B61" s="219" t="s">
        <v>168</v>
      </c>
      <c r="C61" s="264" t="s">
        <v>169</v>
      </c>
      <c r="D61" s="221" t="s">
        <v>112</v>
      </c>
      <c r="E61" s="228">
        <v>52.5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22">
        <v>2.9161199999999998</v>
      </c>
      <c r="O61" s="222">
        <f>ROUND(E61*N61,5)</f>
        <v>153.09630000000001</v>
      </c>
      <c r="P61" s="222">
        <v>0</v>
      </c>
      <c r="Q61" s="222">
        <f>ROUND(E61*P61,5)</f>
        <v>0</v>
      </c>
      <c r="R61" s="222"/>
      <c r="S61" s="222"/>
      <c r="T61" s="223">
        <v>10.183999999999999</v>
      </c>
      <c r="U61" s="222">
        <f>ROUND(E61*T61,2)</f>
        <v>534.66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109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/>
      <c r="B62" s="219"/>
      <c r="C62" s="265" t="s">
        <v>170</v>
      </c>
      <c r="D62" s="224"/>
      <c r="E62" s="229">
        <v>49.8</v>
      </c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114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/>
      <c r="B63" s="219"/>
      <c r="C63" s="265" t="s">
        <v>171</v>
      </c>
      <c r="D63" s="224"/>
      <c r="E63" s="229">
        <v>2.7</v>
      </c>
      <c r="F63" s="232"/>
      <c r="G63" s="232"/>
      <c r="H63" s="232"/>
      <c r="I63" s="232"/>
      <c r="J63" s="232"/>
      <c r="K63" s="232"/>
      <c r="L63" s="232"/>
      <c r="M63" s="232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114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>
        <v>24</v>
      </c>
      <c r="B64" s="219" t="s">
        <v>172</v>
      </c>
      <c r="C64" s="264" t="s">
        <v>173</v>
      </c>
      <c r="D64" s="221" t="s">
        <v>174</v>
      </c>
      <c r="E64" s="228">
        <v>31.5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4.1309999999999999E-2</v>
      </c>
      <c r="O64" s="222">
        <f>ROUND(E64*N64,5)</f>
        <v>1.3012699999999999</v>
      </c>
      <c r="P64" s="222">
        <v>0</v>
      </c>
      <c r="Q64" s="222">
        <f>ROUND(E64*P64,5)</f>
        <v>0</v>
      </c>
      <c r="R64" s="222"/>
      <c r="S64" s="222"/>
      <c r="T64" s="223">
        <v>0.58799999999999997</v>
      </c>
      <c r="U64" s="222">
        <f>ROUND(E64*T64,2)</f>
        <v>18.52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109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 x14ac:dyDescent="0.2">
      <c r="A65" s="213">
        <v>25</v>
      </c>
      <c r="B65" s="219" t="s">
        <v>175</v>
      </c>
      <c r="C65" s="264" t="s">
        <v>176</v>
      </c>
      <c r="D65" s="221" t="s">
        <v>174</v>
      </c>
      <c r="E65" s="228">
        <v>76.8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22">
        <v>4.4729999999999999E-2</v>
      </c>
      <c r="O65" s="222">
        <f>ROUND(E65*N65,5)</f>
        <v>3.43526</v>
      </c>
      <c r="P65" s="222">
        <v>0</v>
      </c>
      <c r="Q65" s="222">
        <f>ROUND(E65*P65,5)</f>
        <v>0</v>
      </c>
      <c r="R65" s="222"/>
      <c r="S65" s="222"/>
      <c r="T65" s="223">
        <v>0.81100000000000005</v>
      </c>
      <c r="U65" s="222">
        <f>ROUND(E65*T65,2)</f>
        <v>62.28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109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22.5" outlineLevel="1" x14ac:dyDescent="0.2">
      <c r="A66" s="213">
        <v>26</v>
      </c>
      <c r="B66" s="219" t="s">
        <v>177</v>
      </c>
      <c r="C66" s="264" t="s">
        <v>178</v>
      </c>
      <c r="D66" s="221" t="s">
        <v>112</v>
      </c>
      <c r="E66" s="228">
        <v>3.3365999999999998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3.0539000000000001</v>
      </c>
      <c r="O66" s="222">
        <f>ROUND(E66*N66,5)</f>
        <v>10.189640000000001</v>
      </c>
      <c r="P66" s="222">
        <v>0</v>
      </c>
      <c r="Q66" s="222">
        <f>ROUND(E66*P66,5)</f>
        <v>0</v>
      </c>
      <c r="R66" s="222"/>
      <c r="S66" s="222"/>
      <c r="T66" s="223">
        <v>14.143890000000001</v>
      </c>
      <c r="U66" s="222">
        <f>ROUND(E66*T66,2)</f>
        <v>47.19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105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/>
      <c r="B67" s="219"/>
      <c r="C67" s="265" t="s">
        <v>179</v>
      </c>
      <c r="D67" s="224"/>
      <c r="E67" s="229">
        <v>3.3365999999999998</v>
      </c>
      <c r="F67" s="232"/>
      <c r="G67" s="232"/>
      <c r="H67" s="232"/>
      <c r="I67" s="232"/>
      <c r="J67" s="232"/>
      <c r="K67" s="232"/>
      <c r="L67" s="232"/>
      <c r="M67" s="232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114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x14ac:dyDescent="0.2">
      <c r="A68" s="214" t="s">
        <v>100</v>
      </c>
      <c r="B68" s="220" t="s">
        <v>61</v>
      </c>
      <c r="C68" s="266" t="s">
        <v>62</v>
      </c>
      <c r="D68" s="225"/>
      <c r="E68" s="230"/>
      <c r="F68" s="233"/>
      <c r="G68" s="233">
        <f>SUMIF(AE69:AE70,"&lt;&gt;NOR",G69:G70)</f>
        <v>0</v>
      </c>
      <c r="H68" s="233"/>
      <c r="I68" s="233">
        <f>SUM(I69:I70)</f>
        <v>0</v>
      </c>
      <c r="J68" s="233"/>
      <c r="K68" s="233">
        <f>SUM(K69:K70)</f>
        <v>0</v>
      </c>
      <c r="L68" s="233"/>
      <c r="M68" s="233">
        <f>SUM(M69:M70)</f>
        <v>0</v>
      </c>
      <c r="N68" s="226"/>
      <c r="O68" s="226">
        <f>SUM(O69:O70)</f>
        <v>3.7179999999999998E-2</v>
      </c>
      <c r="P68" s="226"/>
      <c r="Q68" s="226">
        <f>SUM(Q69:Q70)</f>
        <v>0</v>
      </c>
      <c r="R68" s="226"/>
      <c r="S68" s="226"/>
      <c r="T68" s="227"/>
      <c r="U68" s="226">
        <f>SUM(U69:U70)</f>
        <v>8.1300000000000008</v>
      </c>
      <c r="AE68" t="s">
        <v>101</v>
      </c>
    </row>
    <row r="69" spans="1:60" ht="22.5" outlineLevel="1" x14ac:dyDescent="0.2">
      <c r="A69" s="213">
        <v>27</v>
      </c>
      <c r="B69" s="219" t="s">
        <v>180</v>
      </c>
      <c r="C69" s="264" t="s">
        <v>181</v>
      </c>
      <c r="D69" s="221" t="s">
        <v>117</v>
      </c>
      <c r="E69" s="228">
        <v>116.17919999999999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3.2000000000000003E-4</v>
      </c>
      <c r="O69" s="222">
        <f>ROUND(E69*N69,5)</f>
        <v>3.7179999999999998E-2</v>
      </c>
      <c r="P69" s="222">
        <v>0</v>
      </c>
      <c r="Q69" s="222">
        <f>ROUND(E69*P69,5)</f>
        <v>0</v>
      </c>
      <c r="R69" s="222"/>
      <c r="S69" s="222"/>
      <c r="T69" s="223">
        <v>7.0000000000000007E-2</v>
      </c>
      <c r="U69" s="222">
        <f>ROUND(E69*T69,2)</f>
        <v>8.1300000000000008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109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3"/>
      <c r="B70" s="219"/>
      <c r="C70" s="265" t="s">
        <v>182</v>
      </c>
      <c r="D70" s="224"/>
      <c r="E70" s="229">
        <v>116.17919999999999</v>
      </c>
      <c r="F70" s="232"/>
      <c r="G70" s="232"/>
      <c r="H70" s="232"/>
      <c r="I70" s="232"/>
      <c r="J70" s="232"/>
      <c r="K70" s="232"/>
      <c r="L70" s="232"/>
      <c r="M70" s="232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114</v>
      </c>
      <c r="AF70" s="212"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x14ac:dyDescent="0.2">
      <c r="A71" s="214" t="s">
        <v>100</v>
      </c>
      <c r="B71" s="220" t="s">
        <v>63</v>
      </c>
      <c r="C71" s="266" t="s">
        <v>64</v>
      </c>
      <c r="D71" s="225"/>
      <c r="E71" s="230"/>
      <c r="F71" s="233"/>
      <c r="G71" s="233">
        <f>SUMIF(AE72:AE75,"&lt;&gt;NOR",G72:G75)</f>
        <v>0</v>
      </c>
      <c r="H71" s="233"/>
      <c r="I71" s="233">
        <f>SUM(I72:I75)</f>
        <v>0</v>
      </c>
      <c r="J71" s="233"/>
      <c r="K71" s="233">
        <f>SUM(K72:K75)</f>
        <v>0</v>
      </c>
      <c r="L71" s="233"/>
      <c r="M71" s="233">
        <f>SUM(M72:M75)</f>
        <v>0</v>
      </c>
      <c r="N71" s="226"/>
      <c r="O71" s="226">
        <f>SUM(O72:O75)</f>
        <v>1.6224099999999999</v>
      </c>
      <c r="P71" s="226"/>
      <c r="Q71" s="226">
        <f>SUM(Q72:Q75)</f>
        <v>0</v>
      </c>
      <c r="R71" s="226"/>
      <c r="S71" s="226"/>
      <c r="T71" s="227"/>
      <c r="U71" s="226">
        <f>SUM(U72:U75)</f>
        <v>6.0299999999999994</v>
      </c>
      <c r="AE71" t="s">
        <v>101</v>
      </c>
    </row>
    <row r="72" spans="1:60" ht="22.5" outlineLevel="1" x14ac:dyDescent="0.2">
      <c r="A72" s="213">
        <v>28</v>
      </c>
      <c r="B72" s="219" t="s">
        <v>183</v>
      </c>
      <c r="C72" s="264" t="s">
        <v>184</v>
      </c>
      <c r="D72" s="221" t="s">
        <v>185</v>
      </c>
      <c r="E72" s="228">
        <v>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0.80452000000000001</v>
      </c>
      <c r="O72" s="222">
        <f>ROUND(E72*N72,5)</f>
        <v>0.80452000000000001</v>
      </c>
      <c r="P72" s="222">
        <v>0</v>
      </c>
      <c r="Q72" s="222">
        <f>ROUND(E72*P72,5)</f>
        <v>0</v>
      </c>
      <c r="R72" s="222"/>
      <c r="S72" s="222"/>
      <c r="T72" s="223">
        <v>5.4725299999999999</v>
      </c>
      <c r="U72" s="222">
        <f>ROUND(E72*T72,2)</f>
        <v>5.47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105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22.5" outlineLevel="1" x14ac:dyDescent="0.2">
      <c r="A73" s="213">
        <v>29</v>
      </c>
      <c r="B73" s="219" t="s">
        <v>186</v>
      </c>
      <c r="C73" s="264" t="s">
        <v>187</v>
      </c>
      <c r="D73" s="221" t="s">
        <v>174</v>
      </c>
      <c r="E73" s="228">
        <v>2.1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21</v>
      </c>
      <c r="M73" s="232">
        <f>G73*(1+L73/100)</f>
        <v>0</v>
      </c>
      <c r="N73" s="222">
        <v>2.2000000000000001E-3</v>
      </c>
      <c r="O73" s="222">
        <f>ROUND(E73*N73,5)</f>
        <v>4.62E-3</v>
      </c>
      <c r="P73" s="222">
        <v>0</v>
      </c>
      <c r="Q73" s="222">
        <f>ROUND(E73*P73,5)</f>
        <v>0</v>
      </c>
      <c r="R73" s="222"/>
      <c r="S73" s="222"/>
      <c r="T73" s="223">
        <v>6.6000000000000003E-2</v>
      </c>
      <c r="U73" s="222">
        <f>ROUND(E73*T73,2)</f>
        <v>0.14000000000000001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109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13">
        <v>30</v>
      </c>
      <c r="B74" s="219" t="s">
        <v>188</v>
      </c>
      <c r="C74" s="264" t="s">
        <v>189</v>
      </c>
      <c r="D74" s="221" t="s">
        <v>112</v>
      </c>
      <c r="E74" s="228">
        <v>0.32208750000000003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22">
        <v>2.5249999999999999</v>
      </c>
      <c r="O74" s="222">
        <f>ROUND(E74*N74,5)</f>
        <v>0.81327000000000005</v>
      </c>
      <c r="P74" s="222">
        <v>0</v>
      </c>
      <c r="Q74" s="222">
        <f>ROUND(E74*P74,5)</f>
        <v>0</v>
      </c>
      <c r="R74" s="222"/>
      <c r="S74" s="222"/>
      <c r="T74" s="223">
        <v>1.3029999999999999</v>
      </c>
      <c r="U74" s="222">
        <f>ROUND(E74*T74,2)</f>
        <v>0.42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109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/>
      <c r="B75" s="219"/>
      <c r="C75" s="265" t="s">
        <v>190</v>
      </c>
      <c r="D75" s="224"/>
      <c r="E75" s="229">
        <v>0.32208750000000003</v>
      </c>
      <c r="F75" s="232"/>
      <c r="G75" s="232"/>
      <c r="H75" s="232"/>
      <c r="I75" s="232"/>
      <c r="J75" s="232"/>
      <c r="K75" s="232"/>
      <c r="L75" s="232"/>
      <c r="M75" s="232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114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214" t="s">
        <v>100</v>
      </c>
      <c r="B76" s="220" t="s">
        <v>65</v>
      </c>
      <c r="C76" s="266" t="s">
        <v>66</v>
      </c>
      <c r="D76" s="225"/>
      <c r="E76" s="230"/>
      <c r="F76" s="233"/>
      <c r="G76" s="233">
        <f>SUMIF(AE77:AE78,"&lt;&gt;NOR",G77:G78)</f>
        <v>0</v>
      </c>
      <c r="H76" s="233"/>
      <c r="I76" s="233">
        <f>SUM(I77:I78)</f>
        <v>0</v>
      </c>
      <c r="J76" s="233"/>
      <c r="K76" s="233">
        <f>SUM(K77:K78)</f>
        <v>0</v>
      </c>
      <c r="L76" s="233"/>
      <c r="M76" s="233">
        <f>SUM(M77:M78)</f>
        <v>0</v>
      </c>
      <c r="N76" s="226"/>
      <c r="O76" s="226">
        <f>SUM(O77:O78)</f>
        <v>0</v>
      </c>
      <c r="P76" s="226"/>
      <c r="Q76" s="226">
        <f>SUM(Q77:Q78)</f>
        <v>0</v>
      </c>
      <c r="R76" s="226"/>
      <c r="S76" s="226"/>
      <c r="T76" s="227"/>
      <c r="U76" s="226">
        <f>SUM(U77:U78)</f>
        <v>24.05</v>
      </c>
      <c r="AE76" t="s">
        <v>101</v>
      </c>
    </row>
    <row r="77" spans="1:60" outlineLevel="1" x14ac:dyDescent="0.2">
      <c r="A77" s="213">
        <v>31</v>
      </c>
      <c r="B77" s="219" t="s">
        <v>191</v>
      </c>
      <c r="C77" s="264" t="s">
        <v>192</v>
      </c>
      <c r="D77" s="221" t="s">
        <v>117</v>
      </c>
      <c r="E77" s="228">
        <v>116.17919999999999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0.20699999999999999</v>
      </c>
      <c r="U77" s="222">
        <f>ROUND(E77*T77,2)</f>
        <v>24.05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109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/>
      <c r="B78" s="219"/>
      <c r="C78" s="265" t="s">
        <v>182</v>
      </c>
      <c r="D78" s="224"/>
      <c r="E78" s="229">
        <v>116.17919999999999</v>
      </c>
      <c r="F78" s="232"/>
      <c r="G78" s="232"/>
      <c r="H78" s="232"/>
      <c r="I78" s="232"/>
      <c r="J78" s="232"/>
      <c r="K78" s="232"/>
      <c r="L78" s="232"/>
      <c r="M78" s="232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114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x14ac:dyDescent="0.2">
      <c r="A79" s="214" t="s">
        <v>100</v>
      </c>
      <c r="B79" s="220" t="s">
        <v>67</v>
      </c>
      <c r="C79" s="266" t="s">
        <v>68</v>
      </c>
      <c r="D79" s="225"/>
      <c r="E79" s="230"/>
      <c r="F79" s="233"/>
      <c r="G79" s="233">
        <f>SUMIF(AE80:AE87,"&lt;&gt;NOR",G80:G87)</f>
        <v>0</v>
      </c>
      <c r="H79" s="233"/>
      <c r="I79" s="233">
        <f>SUM(I80:I87)</f>
        <v>0</v>
      </c>
      <c r="J79" s="233"/>
      <c r="K79" s="233">
        <f>SUM(K80:K87)</f>
        <v>0</v>
      </c>
      <c r="L79" s="233"/>
      <c r="M79" s="233">
        <f>SUM(M80:M87)</f>
        <v>0</v>
      </c>
      <c r="N79" s="226"/>
      <c r="O79" s="226">
        <f>SUM(O80:O87)</f>
        <v>0</v>
      </c>
      <c r="P79" s="226"/>
      <c r="Q79" s="226">
        <f>SUM(Q80:Q87)</f>
        <v>0</v>
      </c>
      <c r="R79" s="226"/>
      <c r="S79" s="226"/>
      <c r="T79" s="227"/>
      <c r="U79" s="226">
        <f>SUM(U80:U87)</f>
        <v>54.569999999999993</v>
      </c>
      <c r="AE79" t="s">
        <v>101</v>
      </c>
    </row>
    <row r="80" spans="1:60" outlineLevel="1" x14ac:dyDescent="0.2">
      <c r="A80" s="213">
        <v>32</v>
      </c>
      <c r="B80" s="219" t="s">
        <v>193</v>
      </c>
      <c r="C80" s="264" t="s">
        <v>194</v>
      </c>
      <c r="D80" s="221" t="s">
        <v>195</v>
      </c>
      <c r="E80" s="228">
        <v>192.83</v>
      </c>
      <c r="F80" s="231"/>
      <c r="G80" s="232">
        <f>ROUND(E80*F80,2)</f>
        <v>0</v>
      </c>
      <c r="H80" s="231"/>
      <c r="I80" s="232">
        <f>ROUND(E80*H80,2)</f>
        <v>0</v>
      </c>
      <c r="J80" s="231"/>
      <c r="K80" s="232">
        <f>ROUND(E80*J80,2)</f>
        <v>0</v>
      </c>
      <c r="L80" s="232">
        <v>21</v>
      </c>
      <c r="M80" s="232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0.27700000000000002</v>
      </c>
      <c r="U80" s="222">
        <f>ROUND(E80*T80,2)</f>
        <v>53.41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109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/>
      <c r="B81" s="219"/>
      <c r="C81" s="265" t="s">
        <v>196</v>
      </c>
      <c r="D81" s="224"/>
      <c r="E81" s="229">
        <v>192.83</v>
      </c>
      <c r="F81" s="232"/>
      <c r="G81" s="232"/>
      <c r="H81" s="232"/>
      <c r="I81" s="232"/>
      <c r="J81" s="232"/>
      <c r="K81" s="232"/>
      <c r="L81" s="232"/>
      <c r="M81" s="232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114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3">
        <v>33</v>
      </c>
      <c r="B82" s="219" t="s">
        <v>197</v>
      </c>
      <c r="C82" s="264" t="s">
        <v>198</v>
      </c>
      <c r="D82" s="221" t="s">
        <v>195</v>
      </c>
      <c r="E82" s="228">
        <v>192.83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22">
        <v>0</v>
      </c>
      <c r="O82" s="222">
        <f>ROUND(E82*N82,5)</f>
        <v>0</v>
      </c>
      <c r="P82" s="222">
        <v>0</v>
      </c>
      <c r="Q82" s="222">
        <f>ROUND(E82*P82,5)</f>
        <v>0</v>
      </c>
      <c r="R82" s="222"/>
      <c r="S82" s="222"/>
      <c r="T82" s="223">
        <v>0</v>
      </c>
      <c r="U82" s="222">
        <f>ROUND(E82*T82,2)</f>
        <v>0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109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3"/>
      <c r="B83" s="219"/>
      <c r="C83" s="265" t="s">
        <v>196</v>
      </c>
      <c r="D83" s="224"/>
      <c r="E83" s="229">
        <v>192.83</v>
      </c>
      <c r="F83" s="232"/>
      <c r="G83" s="232"/>
      <c r="H83" s="232"/>
      <c r="I83" s="232"/>
      <c r="J83" s="232"/>
      <c r="K83" s="232"/>
      <c r="L83" s="232"/>
      <c r="M83" s="232"/>
      <c r="N83" s="222"/>
      <c r="O83" s="222"/>
      <c r="P83" s="222"/>
      <c r="Q83" s="222"/>
      <c r="R83" s="222"/>
      <c r="S83" s="222"/>
      <c r="T83" s="223"/>
      <c r="U83" s="222"/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114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>
        <v>34</v>
      </c>
      <c r="B84" s="219" t="s">
        <v>199</v>
      </c>
      <c r="C84" s="264" t="s">
        <v>200</v>
      </c>
      <c r="D84" s="221" t="s">
        <v>195</v>
      </c>
      <c r="E84" s="228">
        <v>192.83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21</v>
      </c>
      <c r="M84" s="232">
        <f>G84*(1+L84/100)</f>
        <v>0</v>
      </c>
      <c r="N84" s="222">
        <v>0</v>
      </c>
      <c r="O84" s="222">
        <f>ROUND(E84*N84,5)</f>
        <v>0</v>
      </c>
      <c r="P84" s="222">
        <v>0</v>
      </c>
      <c r="Q84" s="222">
        <f>ROUND(E84*P84,5)</f>
        <v>0</v>
      </c>
      <c r="R84" s="222"/>
      <c r="S84" s="222"/>
      <c r="T84" s="223">
        <v>6.0000000000000001E-3</v>
      </c>
      <c r="U84" s="222">
        <f>ROUND(E84*T84,2)</f>
        <v>1.1599999999999999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109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/>
      <c r="B85" s="219"/>
      <c r="C85" s="265" t="s">
        <v>196</v>
      </c>
      <c r="D85" s="224"/>
      <c r="E85" s="229">
        <v>192.83</v>
      </c>
      <c r="F85" s="232"/>
      <c r="G85" s="232"/>
      <c r="H85" s="232"/>
      <c r="I85" s="232"/>
      <c r="J85" s="232"/>
      <c r="K85" s="232"/>
      <c r="L85" s="232"/>
      <c r="M85" s="232"/>
      <c r="N85" s="222"/>
      <c r="O85" s="222"/>
      <c r="P85" s="222"/>
      <c r="Q85" s="222"/>
      <c r="R85" s="222"/>
      <c r="S85" s="222"/>
      <c r="T85" s="223"/>
      <c r="U85" s="222"/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114</v>
      </c>
      <c r="AF85" s="212">
        <v>0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3">
        <v>35</v>
      </c>
      <c r="B86" s="219" t="s">
        <v>201</v>
      </c>
      <c r="C86" s="264" t="s">
        <v>202</v>
      </c>
      <c r="D86" s="221" t="s">
        <v>195</v>
      </c>
      <c r="E86" s="228">
        <v>192.83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22">
        <v>0</v>
      </c>
      <c r="O86" s="222">
        <f>ROUND(E86*N86,5)</f>
        <v>0</v>
      </c>
      <c r="P86" s="222">
        <v>0</v>
      </c>
      <c r="Q86" s="222">
        <f>ROUND(E86*P86,5)</f>
        <v>0</v>
      </c>
      <c r="R86" s="222"/>
      <c r="S86" s="222"/>
      <c r="T86" s="223">
        <v>0</v>
      </c>
      <c r="U86" s="222">
        <f>ROUND(E86*T86,2)</f>
        <v>0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109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/>
      <c r="B87" s="219"/>
      <c r="C87" s="265" t="s">
        <v>196</v>
      </c>
      <c r="D87" s="224"/>
      <c r="E87" s="229">
        <v>192.83</v>
      </c>
      <c r="F87" s="232"/>
      <c r="G87" s="232"/>
      <c r="H87" s="232"/>
      <c r="I87" s="232"/>
      <c r="J87" s="232"/>
      <c r="K87" s="232"/>
      <c r="L87" s="232"/>
      <c r="M87" s="232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114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x14ac:dyDescent="0.2">
      <c r="A88" s="214" t="s">
        <v>100</v>
      </c>
      <c r="B88" s="220" t="s">
        <v>69</v>
      </c>
      <c r="C88" s="266" t="s">
        <v>70</v>
      </c>
      <c r="D88" s="225"/>
      <c r="E88" s="230"/>
      <c r="F88" s="233"/>
      <c r="G88" s="233">
        <f>SUMIF(AE89:AE90,"&lt;&gt;NOR",G89:G90)</f>
        <v>0</v>
      </c>
      <c r="H88" s="233"/>
      <c r="I88" s="233">
        <f>SUM(I89:I90)</f>
        <v>0</v>
      </c>
      <c r="J88" s="233"/>
      <c r="K88" s="233">
        <f>SUM(K89:K90)</f>
        <v>0</v>
      </c>
      <c r="L88" s="233"/>
      <c r="M88" s="233">
        <f>SUM(M89:M90)</f>
        <v>0</v>
      </c>
      <c r="N88" s="226"/>
      <c r="O88" s="226">
        <f>SUM(O89:O90)</f>
        <v>0.42753999999999998</v>
      </c>
      <c r="P88" s="226"/>
      <c r="Q88" s="226">
        <f>SUM(Q89:Q90)</f>
        <v>0</v>
      </c>
      <c r="R88" s="226"/>
      <c r="S88" s="226"/>
      <c r="T88" s="227"/>
      <c r="U88" s="226">
        <f>SUM(U89:U90)</f>
        <v>44.73</v>
      </c>
      <c r="AE88" t="s">
        <v>101</v>
      </c>
    </row>
    <row r="89" spans="1:60" outlineLevel="1" x14ac:dyDescent="0.2">
      <c r="A89" s="213">
        <v>36</v>
      </c>
      <c r="B89" s="219" t="s">
        <v>203</v>
      </c>
      <c r="C89" s="264" t="s">
        <v>204</v>
      </c>
      <c r="D89" s="221" t="s">
        <v>117</v>
      </c>
      <c r="E89" s="228">
        <v>116.17919999999999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22">
        <v>3.6800000000000001E-3</v>
      </c>
      <c r="O89" s="222">
        <f>ROUND(E89*N89,5)</f>
        <v>0.42753999999999998</v>
      </c>
      <c r="P89" s="222">
        <v>0</v>
      </c>
      <c r="Q89" s="222">
        <f>ROUND(E89*P89,5)</f>
        <v>0</v>
      </c>
      <c r="R89" s="222"/>
      <c r="S89" s="222"/>
      <c r="T89" s="223">
        <v>0.38500000000000001</v>
      </c>
      <c r="U89" s="222">
        <f>ROUND(E89*T89,2)</f>
        <v>44.73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109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/>
      <c r="B90" s="219"/>
      <c r="C90" s="265" t="s">
        <v>182</v>
      </c>
      <c r="D90" s="224"/>
      <c r="E90" s="229">
        <v>116.17919999999999</v>
      </c>
      <c r="F90" s="232"/>
      <c r="G90" s="232"/>
      <c r="H90" s="232"/>
      <c r="I90" s="232"/>
      <c r="J90" s="232"/>
      <c r="K90" s="232"/>
      <c r="L90" s="232"/>
      <c r="M90" s="232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114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x14ac:dyDescent="0.2">
      <c r="A91" s="214" t="s">
        <v>100</v>
      </c>
      <c r="B91" s="220" t="s">
        <v>71</v>
      </c>
      <c r="C91" s="266" t="s">
        <v>72</v>
      </c>
      <c r="D91" s="225"/>
      <c r="E91" s="230"/>
      <c r="F91" s="233"/>
      <c r="G91" s="233">
        <f>SUMIF(AE92:AE92,"&lt;&gt;NOR",G92:G92)</f>
        <v>0</v>
      </c>
      <c r="H91" s="233"/>
      <c r="I91" s="233">
        <f>SUM(I92:I92)</f>
        <v>0</v>
      </c>
      <c r="J91" s="233"/>
      <c r="K91" s="233">
        <f>SUM(K92:K92)</f>
        <v>0</v>
      </c>
      <c r="L91" s="233"/>
      <c r="M91" s="233">
        <f>SUM(M92:M92)</f>
        <v>0</v>
      </c>
      <c r="N91" s="226"/>
      <c r="O91" s="226">
        <f>SUM(O92:O92)</f>
        <v>9.0299999999999998E-3</v>
      </c>
      <c r="P91" s="226"/>
      <c r="Q91" s="226">
        <f>SUM(Q92:Q92)</f>
        <v>0</v>
      </c>
      <c r="R91" s="226"/>
      <c r="S91" s="226"/>
      <c r="T91" s="227"/>
      <c r="U91" s="226">
        <f>SUM(U92:U92)</f>
        <v>22.58</v>
      </c>
      <c r="AE91" t="s">
        <v>101</v>
      </c>
    </row>
    <row r="92" spans="1:60" outlineLevel="1" x14ac:dyDescent="0.2">
      <c r="A92" s="213">
        <v>37</v>
      </c>
      <c r="B92" s="219" t="s">
        <v>205</v>
      </c>
      <c r="C92" s="264" t="s">
        <v>206</v>
      </c>
      <c r="D92" s="221" t="s">
        <v>117</v>
      </c>
      <c r="E92" s="228">
        <v>451.66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22">
        <v>2.0000000000000002E-5</v>
      </c>
      <c r="O92" s="222">
        <f>ROUND(E92*N92,5)</f>
        <v>9.0299999999999998E-3</v>
      </c>
      <c r="P92" s="222">
        <v>0</v>
      </c>
      <c r="Q92" s="222">
        <f>ROUND(E92*P92,5)</f>
        <v>0</v>
      </c>
      <c r="R92" s="222"/>
      <c r="S92" s="222"/>
      <c r="T92" s="223">
        <v>0.05</v>
      </c>
      <c r="U92" s="222">
        <f>ROUND(E92*T92,2)</f>
        <v>22.58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109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14" t="s">
        <v>100</v>
      </c>
      <c r="B93" s="220" t="s">
        <v>73</v>
      </c>
      <c r="C93" s="266" t="s">
        <v>26</v>
      </c>
      <c r="D93" s="225"/>
      <c r="E93" s="230"/>
      <c r="F93" s="233"/>
      <c r="G93" s="233">
        <f>SUMIF(AE94:AE103,"&lt;&gt;NOR",G94:G103)</f>
        <v>0</v>
      </c>
      <c r="H93" s="233"/>
      <c r="I93" s="233">
        <f>SUM(I94:I103)</f>
        <v>0</v>
      </c>
      <c r="J93" s="233"/>
      <c r="K93" s="233">
        <f>SUM(K94:K103)</f>
        <v>0</v>
      </c>
      <c r="L93" s="233"/>
      <c r="M93" s="233">
        <f>SUM(M94:M103)</f>
        <v>0</v>
      </c>
      <c r="N93" s="226"/>
      <c r="O93" s="226">
        <f>SUM(O94:O103)</f>
        <v>0</v>
      </c>
      <c r="P93" s="226"/>
      <c r="Q93" s="226">
        <f>SUM(Q94:Q103)</f>
        <v>0</v>
      </c>
      <c r="R93" s="226"/>
      <c r="S93" s="226"/>
      <c r="T93" s="227"/>
      <c r="U93" s="226">
        <f>SUM(U94:U103)</f>
        <v>0</v>
      </c>
      <c r="AE93" t="s">
        <v>101</v>
      </c>
    </row>
    <row r="94" spans="1:60" outlineLevel="1" x14ac:dyDescent="0.2">
      <c r="A94" s="213">
        <v>38</v>
      </c>
      <c r="B94" s="219" t="s">
        <v>207</v>
      </c>
      <c r="C94" s="264" t="s">
        <v>208</v>
      </c>
      <c r="D94" s="221" t="s">
        <v>209</v>
      </c>
      <c r="E94" s="228">
        <v>1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0</v>
      </c>
      <c r="O94" s="222">
        <f>ROUND(E94*N94,5)</f>
        <v>0</v>
      </c>
      <c r="P94" s="222">
        <v>0</v>
      </c>
      <c r="Q94" s="222">
        <f>ROUND(E94*P94,5)</f>
        <v>0</v>
      </c>
      <c r="R94" s="222"/>
      <c r="S94" s="222"/>
      <c r="T94" s="223">
        <v>0</v>
      </c>
      <c r="U94" s="222">
        <f>ROUND(E94*T94,2)</f>
        <v>0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109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>
        <v>39</v>
      </c>
      <c r="B95" s="219" t="s">
        <v>210</v>
      </c>
      <c r="C95" s="264" t="s">
        <v>211</v>
      </c>
      <c r="D95" s="221" t="s">
        <v>209</v>
      </c>
      <c r="E95" s="228">
        <v>1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21</v>
      </c>
      <c r="M95" s="232">
        <f>G95*(1+L95/100)</f>
        <v>0</v>
      </c>
      <c r="N95" s="222">
        <v>0</v>
      </c>
      <c r="O95" s="222">
        <f>ROUND(E95*N95,5)</f>
        <v>0</v>
      </c>
      <c r="P95" s="222">
        <v>0</v>
      </c>
      <c r="Q95" s="222">
        <f>ROUND(E95*P95,5)</f>
        <v>0</v>
      </c>
      <c r="R95" s="222"/>
      <c r="S95" s="222"/>
      <c r="T95" s="223">
        <v>0</v>
      </c>
      <c r="U95" s="222">
        <f>ROUND(E95*T95,2)</f>
        <v>0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109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3">
        <v>40</v>
      </c>
      <c r="B96" s="219" t="s">
        <v>212</v>
      </c>
      <c r="C96" s="264" t="s">
        <v>213</v>
      </c>
      <c r="D96" s="221" t="s">
        <v>209</v>
      </c>
      <c r="E96" s="228">
        <v>1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22">
        <v>0</v>
      </c>
      <c r="O96" s="222">
        <f>ROUND(E96*N96,5)</f>
        <v>0</v>
      </c>
      <c r="P96" s="222">
        <v>0</v>
      </c>
      <c r="Q96" s="222">
        <f>ROUND(E96*P96,5)</f>
        <v>0</v>
      </c>
      <c r="R96" s="222"/>
      <c r="S96" s="222"/>
      <c r="T96" s="223">
        <v>0</v>
      </c>
      <c r="U96" s="222">
        <f>ROUND(E96*T96,2)</f>
        <v>0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109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>
        <v>41</v>
      </c>
      <c r="B97" s="219" t="s">
        <v>214</v>
      </c>
      <c r="C97" s="264" t="s">
        <v>215</v>
      </c>
      <c r="D97" s="221" t="s">
        <v>209</v>
      </c>
      <c r="E97" s="228">
        <v>1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22">
        <v>0</v>
      </c>
      <c r="O97" s="222">
        <f>ROUND(E97*N97,5)</f>
        <v>0</v>
      </c>
      <c r="P97" s="222">
        <v>0</v>
      </c>
      <c r="Q97" s="222">
        <f>ROUND(E97*P97,5)</f>
        <v>0</v>
      </c>
      <c r="R97" s="222"/>
      <c r="S97" s="222"/>
      <c r="T97" s="223">
        <v>0</v>
      </c>
      <c r="U97" s="222">
        <f>ROUND(E97*T97,2)</f>
        <v>0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109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42</v>
      </c>
      <c r="B98" s="219" t="s">
        <v>216</v>
      </c>
      <c r="C98" s="264" t="s">
        <v>217</v>
      </c>
      <c r="D98" s="221" t="s">
        <v>209</v>
      </c>
      <c r="E98" s="228">
        <v>1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22">
        <v>0</v>
      </c>
      <c r="O98" s="222">
        <f>ROUND(E98*N98,5)</f>
        <v>0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109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43</v>
      </c>
      <c r="B99" s="219" t="s">
        <v>218</v>
      </c>
      <c r="C99" s="264" t="s">
        <v>219</v>
      </c>
      <c r="D99" s="221" t="s">
        <v>209</v>
      </c>
      <c r="E99" s="228">
        <v>1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109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>
        <v>44</v>
      </c>
      <c r="B100" s="219" t="s">
        <v>218</v>
      </c>
      <c r="C100" s="264" t="s">
        <v>220</v>
      </c>
      <c r="D100" s="221" t="s">
        <v>209</v>
      </c>
      <c r="E100" s="228">
        <v>1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21</v>
      </c>
      <c r="M100" s="232">
        <f>G100*(1+L100/100)</f>
        <v>0</v>
      </c>
      <c r="N100" s="222">
        <v>0</v>
      </c>
      <c r="O100" s="222">
        <f>ROUND(E100*N100,5)</f>
        <v>0</v>
      </c>
      <c r="P100" s="222">
        <v>0</v>
      </c>
      <c r="Q100" s="222">
        <f>ROUND(E100*P100,5)</f>
        <v>0</v>
      </c>
      <c r="R100" s="222"/>
      <c r="S100" s="222"/>
      <c r="T100" s="223">
        <v>0</v>
      </c>
      <c r="U100" s="222">
        <f>ROUND(E100*T100,2)</f>
        <v>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109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3">
        <v>45</v>
      </c>
      <c r="B101" s="219" t="s">
        <v>221</v>
      </c>
      <c r="C101" s="264" t="s">
        <v>222</v>
      </c>
      <c r="D101" s="221" t="s">
        <v>209</v>
      </c>
      <c r="E101" s="228">
        <v>1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22">
        <v>0</v>
      </c>
      <c r="O101" s="222">
        <f>ROUND(E101*N101,5)</f>
        <v>0</v>
      </c>
      <c r="P101" s="222">
        <v>0</v>
      </c>
      <c r="Q101" s="222">
        <f>ROUND(E101*P101,5)</f>
        <v>0</v>
      </c>
      <c r="R101" s="222"/>
      <c r="S101" s="222"/>
      <c r="T101" s="223">
        <v>0</v>
      </c>
      <c r="U101" s="222">
        <f>ROUND(E101*T101,2)</f>
        <v>0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109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>
        <v>46</v>
      </c>
      <c r="B102" s="219" t="s">
        <v>223</v>
      </c>
      <c r="C102" s="264" t="s">
        <v>224</v>
      </c>
      <c r="D102" s="221" t="s">
        <v>209</v>
      </c>
      <c r="E102" s="228">
        <v>1</v>
      </c>
      <c r="F102" s="231"/>
      <c r="G102" s="232">
        <f>ROUND(E102*F102,2)</f>
        <v>0</v>
      </c>
      <c r="H102" s="231"/>
      <c r="I102" s="232">
        <f>ROUND(E102*H102,2)</f>
        <v>0</v>
      </c>
      <c r="J102" s="231"/>
      <c r="K102" s="232">
        <f>ROUND(E102*J102,2)</f>
        <v>0</v>
      </c>
      <c r="L102" s="232">
        <v>21</v>
      </c>
      <c r="M102" s="232">
        <f>G102*(1+L102/100)</f>
        <v>0</v>
      </c>
      <c r="N102" s="222">
        <v>0</v>
      </c>
      <c r="O102" s="222">
        <f>ROUND(E102*N102,5)</f>
        <v>0</v>
      </c>
      <c r="P102" s="222">
        <v>0</v>
      </c>
      <c r="Q102" s="222">
        <f>ROUND(E102*P102,5)</f>
        <v>0</v>
      </c>
      <c r="R102" s="222"/>
      <c r="S102" s="222"/>
      <c r="T102" s="223">
        <v>0</v>
      </c>
      <c r="U102" s="222">
        <f>ROUND(E102*T102,2)</f>
        <v>0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109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42">
        <v>47</v>
      </c>
      <c r="B103" s="243" t="s">
        <v>225</v>
      </c>
      <c r="C103" s="267" t="s">
        <v>226</v>
      </c>
      <c r="D103" s="244" t="s">
        <v>209</v>
      </c>
      <c r="E103" s="245">
        <v>1</v>
      </c>
      <c r="F103" s="246"/>
      <c r="G103" s="247">
        <f>ROUND(E103*F103,2)</f>
        <v>0</v>
      </c>
      <c r="H103" s="246"/>
      <c r="I103" s="247">
        <f>ROUND(E103*H103,2)</f>
        <v>0</v>
      </c>
      <c r="J103" s="246"/>
      <c r="K103" s="247">
        <f>ROUND(E103*J103,2)</f>
        <v>0</v>
      </c>
      <c r="L103" s="247">
        <v>21</v>
      </c>
      <c r="M103" s="247">
        <f>G103*(1+L103/100)</f>
        <v>0</v>
      </c>
      <c r="N103" s="248">
        <v>0</v>
      </c>
      <c r="O103" s="248">
        <f>ROUND(E103*N103,5)</f>
        <v>0</v>
      </c>
      <c r="P103" s="248">
        <v>0</v>
      </c>
      <c r="Q103" s="248">
        <f>ROUND(E103*P103,5)</f>
        <v>0</v>
      </c>
      <c r="R103" s="248"/>
      <c r="S103" s="248"/>
      <c r="T103" s="249">
        <v>0</v>
      </c>
      <c r="U103" s="248">
        <f>ROUND(E103*T103,2)</f>
        <v>0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109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x14ac:dyDescent="0.2">
      <c r="A104" s="6"/>
      <c r="B104" s="7" t="s">
        <v>227</v>
      </c>
      <c r="C104" s="268" t="s">
        <v>227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AC104">
        <v>15</v>
      </c>
      <c r="AD104">
        <v>21</v>
      </c>
    </row>
    <row r="105" spans="1:60" x14ac:dyDescent="0.2">
      <c r="A105" s="250"/>
      <c r="B105" s="251">
        <v>26</v>
      </c>
      <c r="C105" s="269" t="s">
        <v>227</v>
      </c>
      <c r="D105" s="252"/>
      <c r="E105" s="252"/>
      <c r="F105" s="252"/>
      <c r="G105" s="263">
        <f>G8+G57+G60+G68+G71+G76+G79+G88+G91+G93</f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C105">
        <f>SUMIF(L7:L103,AC104,G7:G103)</f>
        <v>0</v>
      </c>
      <c r="AD105">
        <f>SUMIF(L7:L103,AD104,G7:G103)</f>
        <v>0</v>
      </c>
      <c r="AE105" t="s">
        <v>228</v>
      </c>
    </row>
    <row r="106" spans="1:60" x14ac:dyDescent="0.2">
      <c r="A106" s="6"/>
      <c r="B106" s="7" t="s">
        <v>227</v>
      </c>
      <c r="C106" s="268" t="s">
        <v>227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">
      <c r="A107" s="6"/>
      <c r="B107" s="7" t="s">
        <v>227</v>
      </c>
      <c r="C107" s="268" t="s">
        <v>227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253">
        <v>33</v>
      </c>
      <c r="B108" s="253"/>
      <c r="C108" s="27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A109" s="254"/>
      <c r="B109" s="255"/>
      <c r="C109" s="271"/>
      <c r="D109" s="255"/>
      <c r="E109" s="255"/>
      <c r="F109" s="255"/>
      <c r="G109" s="25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AE109" t="s">
        <v>229</v>
      </c>
    </row>
    <row r="110" spans="1:60" x14ac:dyDescent="0.2">
      <c r="A110" s="257"/>
      <c r="B110" s="258"/>
      <c r="C110" s="272"/>
      <c r="D110" s="258"/>
      <c r="E110" s="258"/>
      <c r="F110" s="258"/>
      <c r="G110" s="25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A111" s="257"/>
      <c r="B111" s="258"/>
      <c r="C111" s="272"/>
      <c r="D111" s="258"/>
      <c r="E111" s="258"/>
      <c r="F111" s="258"/>
      <c r="G111" s="25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A112" s="257"/>
      <c r="B112" s="258"/>
      <c r="C112" s="272"/>
      <c r="D112" s="258"/>
      <c r="E112" s="258"/>
      <c r="F112" s="258"/>
      <c r="G112" s="25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260"/>
      <c r="B113" s="261"/>
      <c r="C113" s="273"/>
      <c r="D113" s="261"/>
      <c r="E113" s="261"/>
      <c r="F113" s="261"/>
      <c r="G113" s="26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">
      <c r="A114" s="6"/>
      <c r="B114" s="7" t="s">
        <v>227</v>
      </c>
      <c r="C114" s="268" t="s">
        <v>227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 x14ac:dyDescent="0.2">
      <c r="C115" s="274"/>
      <c r="AE115" t="s">
        <v>230</v>
      </c>
    </row>
  </sheetData>
  <mergeCells count="6">
    <mergeCell ref="A1:G1"/>
    <mergeCell ref="C2:G2"/>
    <mergeCell ref="C3:G3"/>
    <mergeCell ref="C4:G4"/>
    <mergeCell ref="A108:C108"/>
    <mergeCell ref="A109:G113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Luboš</cp:lastModifiedBy>
  <cp:lastPrinted>2014-02-28T09:52:57Z</cp:lastPrinted>
  <dcterms:created xsi:type="dcterms:W3CDTF">2009-04-08T07:15:50Z</dcterms:created>
  <dcterms:modified xsi:type="dcterms:W3CDTF">2020-12-08T01:32:28Z</dcterms:modified>
</cp:coreProperties>
</file>