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35" windowWidth="19815" windowHeight="7650"/>
  </bookViews>
  <sheets>
    <sheet name="Stavba" sheetId="1" r:id="rId1"/>
    <sheet name="SO01 SO01 KL" sheetId="2" r:id="rId2"/>
    <sheet name="SO01 SO01 Rek" sheetId="3" r:id="rId3"/>
    <sheet name="SO01 SO01 Pol" sheetId="4" r:id="rId4"/>
    <sheet name="SO02 SO02 KL" sheetId="5" r:id="rId5"/>
    <sheet name="SO02 SO02 Rek" sheetId="6" r:id="rId6"/>
    <sheet name="SO02 SO02 Pol" sheetId="7" r:id="rId7"/>
  </sheets>
  <definedNames>
    <definedName name="CelkemObjekty" localSheetId="0">Stavba!$F$32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'SO01 SO01 Pol'!$1:$6</definedName>
    <definedName name="_xlnm.Print_Titles" localSheetId="2">'SO01 SO01 Rek'!$1:$6</definedName>
    <definedName name="_xlnm.Print_Titles" localSheetId="6">'SO02 SO02 Pol'!$1:$6</definedName>
    <definedName name="_xlnm.Print_Titles" localSheetId="5">'SO02 SO02 Rek'!$1:$6</definedName>
    <definedName name="Objednatel" localSheetId="0">Stavba!$D$11</definedName>
    <definedName name="Objekt" localSheetId="0">Stavba!$B$29</definedName>
    <definedName name="_xlnm.Print_Area" localSheetId="1">'SO01 SO01 KL'!$A$1:$G$45</definedName>
    <definedName name="_xlnm.Print_Area" localSheetId="3">'SO01 SO01 Pol'!$A$1:$K$85</definedName>
    <definedName name="_xlnm.Print_Area" localSheetId="2">'SO01 SO01 Rek'!$A$1:$I$32</definedName>
    <definedName name="_xlnm.Print_Area" localSheetId="4">'SO02 SO02 KL'!$A$1:$G$45</definedName>
    <definedName name="_xlnm.Print_Area" localSheetId="6">'SO02 SO02 Pol'!$A$1:$K$84</definedName>
    <definedName name="_xlnm.Print_Area" localSheetId="5">'SO02 SO02 Rek'!$A$1:$I$32</definedName>
    <definedName name="_xlnm.Print_Area" localSheetId="0">Stavba!$B$1:$J$79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'SO01 SO01 Pol'!#REF!</definedName>
    <definedName name="solver_opt" localSheetId="6" hidden="1">'SO02 SO02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Stavba!$F$60:$J$60</definedName>
    <definedName name="StavbaCelkem" localSheetId="0">Stavba!$H$32</definedName>
    <definedName name="Zhotovitel" localSheetId="0">Stavba!$D$7</definedName>
  </definedNames>
  <calcPr calcId="124519" fullCalcOnLoad="1"/>
</workbook>
</file>

<file path=xl/calcChain.xml><?xml version="1.0" encoding="utf-8"?>
<calcChain xmlns="http://schemas.openxmlformats.org/spreadsheetml/2006/main">
  <c r="H31" i="6"/>
  <c r="I30"/>
  <c r="G21" i="5"/>
  <c r="D21"/>
  <c r="I29" i="6"/>
  <c r="G20" i="5"/>
  <c r="D20"/>
  <c r="I28" i="6"/>
  <c r="D19" i="5"/>
  <c r="I27" i="6"/>
  <c r="G19" i="5" s="1"/>
  <c r="D18"/>
  <c r="I26" i="6"/>
  <c r="G18" i="5" s="1"/>
  <c r="G17"/>
  <c r="D17"/>
  <c r="I25" i="6"/>
  <c r="G16" i="5"/>
  <c r="D16"/>
  <c r="I24" i="6"/>
  <c r="D15" i="5"/>
  <c r="I23" i="6"/>
  <c r="G15" i="5" s="1"/>
  <c r="BE83" i="7"/>
  <c r="BD83"/>
  <c r="BC83"/>
  <c r="BB83"/>
  <c r="BA83"/>
  <c r="K83"/>
  <c r="I83"/>
  <c r="G83"/>
  <c r="BE82"/>
  <c r="BD82"/>
  <c r="BC82"/>
  <c r="BB82"/>
  <c r="BA82"/>
  <c r="K82"/>
  <c r="I82"/>
  <c r="G82"/>
  <c r="BE81"/>
  <c r="BD81"/>
  <c r="BC81"/>
  <c r="BB81"/>
  <c r="BA81"/>
  <c r="K81"/>
  <c r="I81"/>
  <c r="G81"/>
  <c r="BE80"/>
  <c r="BD80"/>
  <c r="BC80"/>
  <c r="BB80"/>
  <c r="BA80"/>
  <c r="K80"/>
  <c r="I80"/>
  <c r="G80"/>
  <c r="BE79"/>
  <c r="BE84" s="1"/>
  <c r="I17" i="6" s="1"/>
  <c r="BD79" i="7"/>
  <c r="BC79"/>
  <c r="BB79"/>
  <c r="BA79"/>
  <c r="BA84" s="1"/>
  <c r="E17" i="6" s="1"/>
  <c r="K79" i="7"/>
  <c r="I79"/>
  <c r="G79"/>
  <c r="B17" i="6"/>
  <c r="A17"/>
  <c r="BD84" i="7"/>
  <c r="H17" i="6" s="1"/>
  <c r="BC84" i="7"/>
  <c r="G17" i="6" s="1"/>
  <c r="BB84" i="7"/>
  <c r="F17" i="6" s="1"/>
  <c r="K84" i="7"/>
  <c r="I84"/>
  <c r="G84"/>
  <c r="BE76"/>
  <c r="BD76"/>
  <c r="BD77" s="1"/>
  <c r="H16" i="6" s="1"/>
  <c r="BC76" i="7"/>
  <c r="BA76"/>
  <c r="K76"/>
  <c r="K77" s="1"/>
  <c r="I76"/>
  <c r="G76"/>
  <c r="BB76" s="1"/>
  <c r="BB77" s="1"/>
  <c r="F16" i="6" s="1"/>
  <c r="B16"/>
  <c r="A16"/>
  <c r="BE77" i="7"/>
  <c r="I16" i="6" s="1"/>
  <c r="BC77" i="7"/>
  <c r="G16" i="6" s="1"/>
  <c r="BA77" i="7"/>
  <c r="E16" i="6" s="1"/>
  <c r="I77" i="7"/>
  <c r="G77"/>
  <c r="BE72"/>
  <c r="BD72"/>
  <c r="BC72"/>
  <c r="BB72"/>
  <c r="BA72"/>
  <c r="K72"/>
  <c r="I72"/>
  <c r="G72"/>
  <c r="BE70"/>
  <c r="BD70"/>
  <c r="BC70"/>
  <c r="BA70"/>
  <c r="K70"/>
  <c r="I70"/>
  <c r="G70"/>
  <c r="BB70" s="1"/>
  <c r="BE68"/>
  <c r="BD68"/>
  <c r="BC68"/>
  <c r="BA68"/>
  <c r="K68"/>
  <c r="I68"/>
  <c r="G68"/>
  <c r="BB68" s="1"/>
  <c r="BE66"/>
  <c r="BD66"/>
  <c r="BC66"/>
  <c r="BC74" s="1"/>
  <c r="G15" i="6" s="1"/>
  <c r="BA66" i="7"/>
  <c r="K66"/>
  <c r="I66"/>
  <c r="I74" s="1"/>
  <c r="G66"/>
  <c r="BB66" s="1"/>
  <c r="BB74" s="1"/>
  <c r="F15" i="6" s="1"/>
  <c r="B15"/>
  <c r="A15"/>
  <c r="BE74" i="7"/>
  <c r="I15" i="6" s="1"/>
  <c r="BD74" i="7"/>
  <c r="H15" i="6" s="1"/>
  <c r="BA74" i="7"/>
  <c r="E15" i="6" s="1"/>
  <c r="K74" i="7"/>
  <c r="G74"/>
  <c r="BE59"/>
  <c r="BD59"/>
  <c r="BC59"/>
  <c r="BA59"/>
  <c r="K59"/>
  <c r="I59"/>
  <c r="G59"/>
  <c r="BB59" s="1"/>
  <c r="BE54"/>
  <c r="BD54"/>
  <c r="BC54"/>
  <c r="BA54"/>
  <c r="K54"/>
  <c r="I54"/>
  <c r="G54"/>
  <c r="BB54" s="1"/>
  <c r="BE49"/>
  <c r="BD49"/>
  <c r="BC49"/>
  <c r="BA49"/>
  <c r="K49"/>
  <c r="I49"/>
  <c r="G49"/>
  <c r="BB49" s="1"/>
  <c r="BE44"/>
  <c r="BD44"/>
  <c r="BC44"/>
  <c r="BA44"/>
  <c r="K44"/>
  <c r="I44"/>
  <c r="G44"/>
  <c r="G64" s="1"/>
  <c r="B14" i="6"/>
  <c r="A14"/>
  <c r="BE64" i="7"/>
  <c r="I14" i="6" s="1"/>
  <c r="BD64" i="7"/>
  <c r="H14" i="6" s="1"/>
  <c r="BC64" i="7"/>
  <c r="G14" i="6" s="1"/>
  <c r="BA64" i="7"/>
  <c r="E14" i="6" s="1"/>
  <c r="K64" i="7"/>
  <c r="I64"/>
  <c r="BE41"/>
  <c r="BE42" s="1"/>
  <c r="I13" i="6" s="1"/>
  <c r="BD41" i="7"/>
  <c r="BC41"/>
  <c r="BB41"/>
  <c r="BA41"/>
  <c r="BA42" s="1"/>
  <c r="E13" i="6" s="1"/>
  <c r="K41" i="7"/>
  <c r="I41"/>
  <c r="G41"/>
  <c r="B13" i="6"/>
  <c r="A13"/>
  <c r="BD42" i="7"/>
  <c r="H13" i="6" s="1"/>
  <c r="BC42" i="7"/>
  <c r="G13" i="6" s="1"/>
  <c r="BB42" i="7"/>
  <c r="F13" i="6" s="1"/>
  <c r="K42" i="7"/>
  <c r="I42"/>
  <c r="G42"/>
  <c r="BE34"/>
  <c r="BD34"/>
  <c r="BD39" s="1"/>
  <c r="H12" i="6" s="1"/>
  <c r="BC34" i="7"/>
  <c r="BB34"/>
  <c r="K34"/>
  <c r="K39" s="1"/>
  <c r="I34"/>
  <c r="G34"/>
  <c r="BA34" s="1"/>
  <c r="BA39" s="1"/>
  <c r="E12" i="6" s="1"/>
  <c r="B12"/>
  <c r="A12"/>
  <c r="BE39" i="7"/>
  <c r="I12" i="6" s="1"/>
  <c r="BC39" i="7"/>
  <c r="G12" i="6" s="1"/>
  <c r="BB39" i="7"/>
  <c r="F12" i="6" s="1"/>
  <c r="I39" i="7"/>
  <c r="G39"/>
  <c r="BE31"/>
  <c r="BD31"/>
  <c r="BC31"/>
  <c r="BC32" s="1"/>
  <c r="G11" i="6" s="1"/>
  <c r="BB31" i="7"/>
  <c r="K31"/>
  <c r="I31"/>
  <c r="I32" s="1"/>
  <c r="G31"/>
  <c r="BA31" s="1"/>
  <c r="BA32" s="1"/>
  <c r="E11" i="6" s="1"/>
  <c r="B11"/>
  <c r="A11"/>
  <c r="BE32" i="7"/>
  <c r="I11" i="6" s="1"/>
  <c r="BD32" i="7"/>
  <c r="H11" i="6" s="1"/>
  <c r="BB32" i="7"/>
  <c r="F11" i="6" s="1"/>
  <c r="K32" i="7"/>
  <c r="G32"/>
  <c r="BE28"/>
  <c r="BD28"/>
  <c r="BC28"/>
  <c r="BB28"/>
  <c r="BB29" s="1"/>
  <c r="F10" i="6" s="1"/>
  <c r="K28" i="7"/>
  <c r="I28"/>
  <c r="G28"/>
  <c r="BA28" s="1"/>
  <c r="BA29" s="1"/>
  <c r="E10" i="6" s="1"/>
  <c r="B10"/>
  <c r="A10"/>
  <c r="BE29" i="7"/>
  <c r="I10" i="6" s="1"/>
  <c r="BD29" i="7"/>
  <c r="H10" i="6" s="1"/>
  <c r="BC29" i="7"/>
  <c r="G10" i="6" s="1"/>
  <c r="K29" i="7"/>
  <c r="I29"/>
  <c r="BE22"/>
  <c r="BD22"/>
  <c r="BC22"/>
  <c r="BB22"/>
  <c r="BA22"/>
  <c r="K22"/>
  <c r="I22"/>
  <c r="G22"/>
  <c r="BE20"/>
  <c r="BD20"/>
  <c r="BC20"/>
  <c r="BB20"/>
  <c r="BA20"/>
  <c r="K20"/>
  <c r="I20"/>
  <c r="G20"/>
  <c r="BE18"/>
  <c r="BD18"/>
  <c r="BC18"/>
  <c r="BB18"/>
  <c r="BA18"/>
  <c r="K18"/>
  <c r="I18"/>
  <c r="G18"/>
  <c r="BE17"/>
  <c r="BE26" s="1"/>
  <c r="I9" i="6" s="1"/>
  <c r="BD17" i="7"/>
  <c r="BC17"/>
  <c r="BB17"/>
  <c r="BA17"/>
  <c r="BA26" s="1"/>
  <c r="E9" i="6" s="1"/>
  <c r="K17" i="7"/>
  <c r="I17"/>
  <c r="G17"/>
  <c r="B9" i="6"/>
  <c r="A9"/>
  <c r="BD26" i="7"/>
  <c r="H9" i="6" s="1"/>
  <c r="BC26" i="7"/>
  <c r="G9" i="6" s="1"/>
  <c r="BB26" i="7"/>
  <c r="F9" i="6" s="1"/>
  <c r="K26" i="7"/>
  <c r="I26"/>
  <c r="G26"/>
  <c r="BE14"/>
  <c r="BD14"/>
  <c r="BC14"/>
  <c r="BB14"/>
  <c r="K14"/>
  <c r="I14"/>
  <c r="G14"/>
  <c r="BA14" s="1"/>
  <c r="BE12"/>
  <c r="BD12"/>
  <c r="BD15" s="1"/>
  <c r="H8" i="6" s="1"/>
  <c r="BC12" i="7"/>
  <c r="BB12"/>
  <c r="K12"/>
  <c r="K15" s="1"/>
  <c r="I12"/>
  <c r="G12"/>
  <c r="BA12" s="1"/>
  <c r="BA15" s="1"/>
  <c r="E8" i="6" s="1"/>
  <c r="B8"/>
  <c r="A8"/>
  <c r="BE15" i="7"/>
  <c r="I8" i="6" s="1"/>
  <c r="BC15" i="7"/>
  <c r="G8" i="6" s="1"/>
  <c r="BB15" i="7"/>
  <c r="F8" i="6" s="1"/>
  <c r="I15" i="7"/>
  <c r="G15"/>
  <c r="BE8"/>
  <c r="BD8"/>
  <c r="BC8"/>
  <c r="BC10" s="1"/>
  <c r="G7" i="6" s="1"/>
  <c r="BB8" i="7"/>
  <c r="K8"/>
  <c r="I8"/>
  <c r="I10" s="1"/>
  <c r="G8"/>
  <c r="BA8" s="1"/>
  <c r="BA10" s="1"/>
  <c r="E7" i="6" s="1"/>
  <c r="B7"/>
  <c r="A7"/>
  <c r="BE10" i="7"/>
  <c r="I7" i="6" s="1"/>
  <c r="BD10" i="7"/>
  <c r="H7" i="6" s="1"/>
  <c r="BB10" i="7"/>
  <c r="F7" i="6" s="1"/>
  <c r="K10" i="7"/>
  <c r="G10"/>
  <c r="E4"/>
  <c r="F3"/>
  <c r="G23" i="5"/>
  <c r="C33"/>
  <c r="F33" s="1"/>
  <c r="C31"/>
  <c r="G7"/>
  <c r="H31" i="3"/>
  <c r="G23" i="2" s="1"/>
  <c r="I30" i="3"/>
  <c r="G21" i="2"/>
  <c r="D21"/>
  <c r="I29" i="3"/>
  <c r="G20" i="2"/>
  <c r="D20"/>
  <c r="I28" i="3"/>
  <c r="D19" i="2"/>
  <c r="I27" i="3"/>
  <c r="G19" i="2" s="1"/>
  <c r="D18"/>
  <c r="I26" i="3"/>
  <c r="G18" i="2" s="1"/>
  <c r="G17"/>
  <c r="D17"/>
  <c r="I25" i="3"/>
  <c r="G16" i="2"/>
  <c r="D16"/>
  <c r="I24" i="3"/>
  <c r="D15" i="2"/>
  <c r="I23" i="3"/>
  <c r="G15" i="2" s="1"/>
  <c r="BE84" i="4"/>
  <c r="BD84"/>
  <c r="BC84"/>
  <c r="BB84"/>
  <c r="BA84"/>
  <c r="K84"/>
  <c r="I84"/>
  <c r="G84"/>
  <c r="BE83"/>
  <c r="BD83"/>
  <c r="BC83"/>
  <c r="BB83"/>
  <c r="BA83"/>
  <c r="K83"/>
  <c r="I83"/>
  <c r="G83"/>
  <c r="BE82"/>
  <c r="BD82"/>
  <c r="BC82"/>
  <c r="BB82"/>
  <c r="BA82"/>
  <c r="K82"/>
  <c r="I82"/>
  <c r="G82"/>
  <c r="BE81"/>
  <c r="BD81"/>
  <c r="BC81"/>
  <c r="BB81"/>
  <c r="BA81"/>
  <c r="K81"/>
  <c r="I81"/>
  <c r="G81"/>
  <c r="BE80"/>
  <c r="BE85" s="1"/>
  <c r="BD80"/>
  <c r="BC80"/>
  <c r="BB80"/>
  <c r="BA80"/>
  <c r="BA85" s="1"/>
  <c r="K80"/>
  <c r="I80"/>
  <c r="G80"/>
  <c r="I17" i="3"/>
  <c r="E17"/>
  <c r="B17"/>
  <c r="A17"/>
  <c r="BD85" i="4"/>
  <c r="H17" i="3" s="1"/>
  <c r="BC85" i="4"/>
  <c r="G17" i="3" s="1"/>
  <c r="BB85" i="4"/>
  <c r="F17" i="3" s="1"/>
  <c r="K85" i="4"/>
  <c r="I85"/>
  <c r="G85"/>
  <c r="BE77"/>
  <c r="BD77"/>
  <c r="BD78" s="1"/>
  <c r="BC77"/>
  <c r="BA77"/>
  <c r="K77"/>
  <c r="K78" s="1"/>
  <c r="I77"/>
  <c r="G77"/>
  <c r="BB77" s="1"/>
  <c r="H16" i="3"/>
  <c r="B16"/>
  <c r="A16"/>
  <c r="BE78" i="4"/>
  <c r="I16" i="3" s="1"/>
  <c r="BC78" i="4"/>
  <c r="G16" i="3" s="1"/>
  <c r="BB78" i="4"/>
  <c r="F16" i="3" s="1"/>
  <c r="BA78" i="4"/>
  <c r="E16" i="3" s="1"/>
  <c r="I78" i="4"/>
  <c r="G78"/>
  <c r="BE73"/>
  <c r="BD73"/>
  <c r="BC73"/>
  <c r="BA73"/>
  <c r="K73"/>
  <c r="I73"/>
  <c r="G73"/>
  <c r="BB73" s="1"/>
  <c r="BE71"/>
  <c r="BD71"/>
  <c r="BC71"/>
  <c r="BA71"/>
  <c r="K71"/>
  <c r="I71"/>
  <c r="G71"/>
  <c r="BB71" s="1"/>
  <c r="BE69"/>
  <c r="BD69"/>
  <c r="BC69"/>
  <c r="BA69"/>
  <c r="K69"/>
  <c r="I69"/>
  <c r="G69"/>
  <c r="BB69" s="1"/>
  <c r="BE67"/>
  <c r="BD67"/>
  <c r="BC67"/>
  <c r="BC75" s="1"/>
  <c r="G15" i="3" s="1"/>
  <c r="BA67" i="4"/>
  <c r="K67"/>
  <c r="I67"/>
  <c r="I75" s="1"/>
  <c r="G67"/>
  <c r="G75" s="1"/>
  <c r="B15" i="3"/>
  <c r="A15"/>
  <c r="BE75" i="4"/>
  <c r="I15" i="3" s="1"/>
  <c r="BD75" i="4"/>
  <c r="H15" i="3" s="1"/>
  <c r="BA75" i="4"/>
  <c r="E15" i="3" s="1"/>
  <c r="K75" i="4"/>
  <c r="BE60"/>
  <c r="BD60"/>
  <c r="BC60"/>
  <c r="BA60"/>
  <c r="K60"/>
  <c r="I60"/>
  <c r="G60"/>
  <c r="BB60" s="1"/>
  <c r="BE55"/>
  <c r="BD55"/>
  <c r="BC55"/>
  <c r="BA55"/>
  <c r="K55"/>
  <c r="I55"/>
  <c r="G55"/>
  <c r="BB55" s="1"/>
  <c r="BE50"/>
  <c r="BD50"/>
  <c r="BC50"/>
  <c r="BA50"/>
  <c r="K50"/>
  <c r="I50"/>
  <c r="G50"/>
  <c r="BB50" s="1"/>
  <c r="BE45"/>
  <c r="BE65" s="1"/>
  <c r="I14" i="3" s="1"/>
  <c r="BD45" i="4"/>
  <c r="BC45"/>
  <c r="BA45"/>
  <c r="BA65" s="1"/>
  <c r="E14" i="3" s="1"/>
  <c r="K45" i="4"/>
  <c r="I45"/>
  <c r="G45"/>
  <c r="G65" s="1"/>
  <c r="B14" i="3"/>
  <c r="A14"/>
  <c r="BD65" i="4"/>
  <c r="H14" i="3" s="1"/>
  <c r="BC65" i="4"/>
  <c r="G14" i="3" s="1"/>
  <c r="K65" i="4"/>
  <c r="I65"/>
  <c r="BE42"/>
  <c r="BE43" s="1"/>
  <c r="BD42"/>
  <c r="BC42"/>
  <c r="BB42"/>
  <c r="BA42"/>
  <c r="BA43" s="1"/>
  <c r="K42"/>
  <c r="K43" s="1"/>
  <c r="I42"/>
  <c r="G42"/>
  <c r="I13" i="3"/>
  <c r="E13"/>
  <c r="B13"/>
  <c r="A13"/>
  <c r="BD43" i="4"/>
  <c r="H13" i="3" s="1"/>
  <c r="BC43" i="4"/>
  <c r="G13" i="3" s="1"/>
  <c r="BB43" i="4"/>
  <c r="F13" i="3" s="1"/>
  <c r="I43" i="4"/>
  <c r="G43"/>
  <c r="BE35"/>
  <c r="BD35"/>
  <c r="BD40" s="1"/>
  <c r="BC35"/>
  <c r="BC40" s="1"/>
  <c r="G12" i="3" s="1"/>
  <c r="BB35" i="4"/>
  <c r="K35"/>
  <c r="K40" s="1"/>
  <c r="I35"/>
  <c r="G35"/>
  <c r="BA35" s="1"/>
  <c r="BA40" s="1"/>
  <c r="E12" i="3" s="1"/>
  <c r="H12"/>
  <c r="B12"/>
  <c r="A12"/>
  <c r="BE40" i="4"/>
  <c r="I12" i="3" s="1"/>
  <c r="BB40" i="4"/>
  <c r="F12" i="3" s="1"/>
  <c r="I40" i="4"/>
  <c r="G40"/>
  <c r="BE32"/>
  <c r="BD32"/>
  <c r="BC32"/>
  <c r="BC33" s="1"/>
  <c r="BB32"/>
  <c r="BB33" s="1"/>
  <c r="F11" i="3" s="1"/>
  <c r="K32" i="4"/>
  <c r="I32"/>
  <c r="I33" s="1"/>
  <c r="G32"/>
  <c r="G11" i="3"/>
  <c r="B11"/>
  <c r="A11"/>
  <c r="BE33" i="4"/>
  <c r="I11" i="3" s="1"/>
  <c r="BD33" i="4"/>
  <c r="H11" i="3" s="1"/>
  <c r="K33" i="4"/>
  <c r="BE29"/>
  <c r="BD29"/>
  <c r="BC29"/>
  <c r="BB29"/>
  <c r="BB30" s="1"/>
  <c r="BA29"/>
  <c r="K29"/>
  <c r="I29"/>
  <c r="G29"/>
  <c r="G30" s="1"/>
  <c r="F10" i="3"/>
  <c r="E10"/>
  <c r="B10"/>
  <c r="A10"/>
  <c r="BE30" i="4"/>
  <c r="I10" i="3" s="1"/>
  <c r="BD30" i="4"/>
  <c r="H10" i="3" s="1"/>
  <c r="BC30" i="4"/>
  <c r="G10" i="3" s="1"/>
  <c r="BA30" i="4"/>
  <c r="K30"/>
  <c r="I30"/>
  <c r="BE23"/>
  <c r="BD23"/>
  <c r="BC23"/>
  <c r="BB23"/>
  <c r="BA23"/>
  <c r="K23"/>
  <c r="I23"/>
  <c r="G23"/>
  <c r="BE20"/>
  <c r="BD20"/>
  <c r="BC20"/>
  <c r="BB20"/>
  <c r="BA20"/>
  <c r="K20"/>
  <c r="I20"/>
  <c r="G20"/>
  <c r="BE18"/>
  <c r="BD18"/>
  <c r="BC18"/>
  <c r="BB18"/>
  <c r="BA18"/>
  <c r="K18"/>
  <c r="I18"/>
  <c r="G18"/>
  <c r="BE17"/>
  <c r="BE27" s="1"/>
  <c r="BD17"/>
  <c r="BC17"/>
  <c r="BB17"/>
  <c r="BA17"/>
  <c r="BA27" s="1"/>
  <c r="K17"/>
  <c r="I17"/>
  <c r="G17"/>
  <c r="I9" i="3"/>
  <c r="E9"/>
  <c r="B9"/>
  <c r="A9"/>
  <c r="BD27" i="4"/>
  <c r="H9" i="3" s="1"/>
  <c r="BC27" i="4"/>
  <c r="G9" i="3" s="1"/>
  <c r="BB27" i="4"/>
  <c r="F9" i="3" s="1"/>
  <c r="K27" i="4"/>
  <c r="I27"/>
  <c r="G27"/>
  <c r="BE14"/>
  <c r="BD14"/>
  <c r="BC14"/>
  <c r="BB14"/>
  <c r="K14"/>
  <c r="I14"/>
  <c r="G14"/>
  <c r="BA14" s="1"/>
  <c r="BE12"/>
  <c r="BD12"/>
  <c r="BD15" s="1"/>
  <c r="H8" i="3" s="1"/>
  <c r="BC12" i="4"/>
  <c r="BB12"/>
  <c r="K12"/>
  <c r="I12"/>
  <c r="I15" s="1"/>
  <c r="G12"/>
  <c r="BA12" s="1"/>
  <c r="BA15" s="1"/>
  <c r="E8" i="3" s="1"/>
  <c r="B8"/>
  <c r="A8"/>
  <c r="BE15" i="4"/>
  <c r="I8" i="3" s="1"/>
  <c r="BC15" i="4"/>
  <c r="G8" i="3" s="1"/>
  <c r="BB15" i="4"/>
  <c r="F8" i="3" s="1"/>
  <c r="G15" i="4"/>
  <c r="BE8"/>
  <c r="BD8"/>
  <c r="BC8"/>
  <c r="BC10" s="1"/>
  <c r="G7" i="3" s="1"/>
  <c r="BB8" i="4"/>
  <c r="K8"/>
  <c r="I8"/>
  <c r="I10" s="1"/>
  <c r="G8"/>
  <c r="BA8" s="1"/>
  <c r="B7" i="3"/>
  <c r="A7"/>
  <c r="BE10" i="4"/>
  <c r="I7" i="3" s="1"/>
  <c r="BD10" i="4"/>
  <c r="H7" i="3" s="1"/>
  <c r="BB10" i="4"/>
  <c r="F7" i="3" s="1"/>
  <c r="BA10" i="4"/>
  <c r="E7" i="3" s="1"/>
  <c r="K10" i="4"/>
  <c r="G10"/>
  <c r="E4"/>
  <c r="F3"/>
  <c r="C33" i="2"/>
  <c r="F33" s="1"/>
  <c r="C31"/>
  <c r="G7"/>
  <c r="H78" i="1"/>
  <c r="J60"/>
  <c r="I60"/>
  <c r="H60"/>
  <c r="G60"/>
  <c r="F60"/>
  <c r="H41"/>
  <c r="G41"/>
  <c r="I40"/>
  <c r="F40" s="1"/>
  <c r="I39"/>
  <c r="F39" s="1"/>
  <c r="H38"/>
  <c r="G38"/>
  <c r="H32"/>
  <c r="G32"/>
  <c r="I31"/>
  <c r="F31" s="1"/>
  <c r="I30"/>
  <c r="H29"/>
  <c r="G29"/>
  <c r="I22"/>
  <c r="D22"/>
  <c r="I21"/>
  <c r="D20"/>
  <c r="I19"/>
  <c r="I2"/>
  <c r="I20" l="1"/>
  <c r="I23" s="1"/>
  <c r="I32"/>
  <c r="G22" i="5"/>
  <c r="I18" i="6"/>
  <c r="C21" i="5" s="1"/>
  <c r="H18" i="6"/>
  <c r="C17" i="5" s="1"/>
  <c r="E18" i="6"/>
  <c r="C15" i="5" s="1"/>
  <c r="G18" i="6"/>
  <c r="C18" i="5" s="1"/>
  <c r="BB44" i="7"/>
  <c r="BB64" s="1"/>
  <c r="F14" i="6" s="1"/>
  <c r="F18" s="1"/>
  <c r="C16" i="5" s="1"/>
  <c r="G29" i="7"/>
  <c r="E52" i="1"/>
  <c r="E60"/>
  <c r="H18" i="3"/>
  <c r="C17" i="2" s="1"/>
  <c r="F41" i="1"/>
  <c r="G18" i="3"/>
  <c r="C18" i="2" s="1"/>
  <c r="E59" i="1"/>
  <c r="E56"/>
  <c r="E50"/>
  <c r="E53"/>
  <c r="E55"/>
  <c r="E49"/>
  <c r="E58"/>
  <c r="E51"/>
  <c r="E54"/>
  <c r="BA32" i="4"/>
  <c r="BA33" s="1"/>
  <c r="E11" i="3" s="1"/>
  <c r="G33" i="4"/>
  <c r="F30" i="1"/>
  <c r="F32" s="1"/>
  <c r="G22" i="2"/>
  <c r="BB67" i="4"/>
  <c r="BB75" s="1"/>
  <c r="F15" i="3" s="1"/>
  <c r="I41" i="1"/>
  <c r="E57"/>
  <c r="K15" i="4"/>
  <c r="E18" i="3"/>
  <c r="C15" i="2" s="1"/>
  <c r="I18" i="3"/>
  <c r="C21" i="2" s="1"/>
  <c r="BB45" i="4"/>
  <c r="BB65" s="1"/>
  <c r="F14" i="3" s="1"/>
  <c r="C19" i="5" l="1"/>
  <c r="C22" s="1"/>
  <c r="C23" s="1"/>
  <c r="F30" s="1"/>
  <c r="F18" i="3"/>
  <c r="C16" i="2" s="1"/>
  <c r="C19" s="1"/>
  <c r="C22" s="1"/>
  <c r="C23" s="1"/>
  <c r="F30" s="1"/>
  <c r="J39" i="1"/>
  <c r="J32"/>
  <c r="J40"/>
  <c r="J31"/>
  <c r="J41"/>
  <c r="J30"/>
  <c r="F31" i="5" l="1"/>
  <c r="F34" s="1"/>
  <c r="F31" i="2"/>
  <c r="F34" s="1"/>
</calcChain>
</file>

<file path=xl/sharedStrings.xml><?xml version="1.0" encoding="utf-8"?>
<sst xmlns="http://schemas.openxmlformats.org/spreadsheetml/2006/main" count="714" uniqueCount="227">
  <si>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</si>
  <si>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</si>
  <si>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</si>
  <si>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</si>
  <si>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</si>
  <si>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</si>
  <si>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</si>
  <si>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</si>
  <si>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</si>
  <si>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</si>
  <si>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</si>
  <si>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</si>
  <si>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</si>
  <si>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</si>
  <si>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</si>
  <si>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</si>
  <si>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</si>
  <si>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</si>
  <si>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</si>
  <si>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</si>
  <si>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</si>
  <si>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</si>
  <si>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</si>
  <si>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</si>
  <si>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</si>
  <si>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</si>
  <si>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</si>
  <si>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</si>
  <si>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</si>
  <si>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</si>
  <si>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</si>
  <si>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</si>
  <si>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</si>
  <si>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</si>
  <si>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</si>
  <si>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</si>
  <si>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</si>
  <si>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</si>
  <si>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</si>
  <si>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</si>
  <si>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</si>
  <si>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</si>
  <si>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</si>
  <si>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</si>
  <si>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</si>
  <si>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</si>
  <si>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</si>
  <si>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</si>
  <si>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</si>
  <si>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</si>
  <si>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</si>
  <si>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</si>
  <si>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</si>
  <si>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</si>
  <si>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</si>
  <si>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</si>
  <si>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</si>
  <si>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</si>
  <si>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</si>
  <si>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</si>
  <si>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</si>
  <si>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</si>
  <si>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</si>
  <si>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</si>
  <si>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</si>
  <si>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</si>
  <si>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</si>
  <si>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</si>
  <si>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</si>
  <si>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</si>
  <si>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</si>
  <si>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</si>
  <si>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</si>
  <si>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</si>
  <si>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</si>
  <si>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</si>
  <si>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</si>
  <si>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</si>
  <si>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</si>
  <si>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</si>
  <si>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</si>
  <si>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</si>
  <si>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</si>
  <si>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</si>
  <si>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</si>
  <si>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</si>
  <si>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</si>
  <si>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</si>
  <si>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</si>
  <si>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</si>
  <si>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</si>
  <si>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</si>
  <si>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</si>
  <si>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</si>
  <si>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</si>
  <si>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</si>
  <si>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</si>
  <si>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</si>
  <si>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Celkem za</t>
  </si>
  <si>
    <t>SLEPÝ ROZPOČET</t>
  </si>
  <si>
    <t>Slepý rozpočet</t>
  </si>
  <si>
    <t>2023/032</t>
  </si>
  <si>
    <t>Oprava dětských bazénů - STARZ Strakonioce</t>
  </si>
  <si>
    <t>2023/032 Oprava dětských bazénů - STARZ Strakonioce</t>
  </si>
  <si>
    <t>SO01</t>
  </si>
  <si>
    <t>Bazén RUMPAL - STARZ Strakonice</t>
  </si>
  <si>
    <t>SO01 Bazén RUMPAL - STARZ Strakonice</t>
  </si>
  <si>
    <t>2</t>
  </si>
  <si>
    <t>Základy,zvláštní zakládání</t>
  </si>
  <si>
    <t>2 Základy,zvláštní zakládání</t>
  </si>
  <si>
    <t>216903111R00</t>
  </si>
  <si>
    <t xml:space="preserve">Otryskání ploch boků, schodů a žlabů pískem </t>
  </si>
  <si>
    <t>m2</t>
  </si>
  <si>
    <t>104,00</t>
  </si>
  <si>
    <t>62</t>
  </si>
  <si>
    <t>Upravy povrchů vnější</t>
  </si>
  <si>
    <t>62 Upravy povrchů vnější</t>
  </si>
  <si>
    <t>611901111R00</t>
  </si>
  <si>
    <t>frézování,broušení betonu po odbourání obkladů dna bazénu předpoklad 10mm</t>
  </si>
  <si>
    <t>podlaha bazénu:188,70</t>
  </si>
  <si>
    <t>622474204R00</t>
  </si>
  <si>
    <t>Reprofilace stěn, dna opravy reparační maltou předpoklad plochy 50%</t>
  </si>
  <si>
    <t>63</t>
  </si>
  <si>
    <t>Podlahy a podlahové konstrukce</t>
  </si>
  <si>
    <t>63 Podlahy a podlahové konstrukce</t>
  </si>
  <si>
    <t>631663111R00</t>
  </si>
  <si>
    <t>Oprava trhlin sešití a sanace-předpoklad 40m provedeno dle skutečnosti jen v případě nutnosti</t>
  </si>
  <si>
    <t>m</t>
  </si>
  <si>
    <t>632411225RT1</t>
  </si>
  <si>
    <t>Potěr betonový, ruční zpracování, tl. 25 mm vyrovnávka pod dlažbu schodiště venkovní</t>
  </si>
  <si>
    <t>schody před bazénem:(1,20+0,15+0,15)*20,50</t>
  </si>
  <si>
    <t>632477125R00</t>
  </si>
  <si>
    <t>Reprofilace stěn vnější věnec přelivového žlábku bazénu včetně horní plochy+schody</t>
  </si>
  <si>
    <t>stěny nad bazény:(0,60+0,30+0,30)*(19,90*2+14,30)</t>
  </si>
  <si>
    <t>schody:(0,15*2+1,20)*20,50</t>
  </si>
  <si>
    <t>633811111U00</t>
  </si>
  <si>
    <t xml:space="preserve">Broušení stěn beton -2mm </t>
  </si>
  <si>
    <t>bazén stěny:188,77</t>
  </si>
  <si>
    <t>stěny nad bazény:(0,60+0,30+0,30)*(19,90*2+14,30*2)</t>
  </si>
  <si>
    <t>91</t>
  </si>
  <si>
    <t>Doplňující práce na komunikaci</t>
  </si>
  <si>
    <t>91 Doplňující práce na komunikaci</t>
  </si>
  <si>
    <t>919731112R00</t>
  </si>
  <si>
    <t xml:space="preserve">Zarovnání styčné plochy z betonu tl. do 15 cm </t>
  </si>
  <si>
    <t>95</t>
  </si>
  <si>
    <t>Dokončovací kce na pozem.stav.</t>
  </si>
  <si>
    <t>95 Dokončovací kce na pozem.stav.</t>
  </si>
  <si>
    <t>955652321</t>
  </si>
  <si>
    <t xml:space="preserve">Oprava vybourané sondy ve dně </t>
  </si>
  <si>
    <t>kpl</t>
  </si>
  <si>
    <t>97</t>
  </si>
  <si>
    <t>Prorážení otvorů</t>
  </si>
  <si>
    <t>97 Prorážení otvorů</t>
  </si>
  <si>
    <t>978059631R00</t>
  </si>
  <si>
    <t>Odsekání vnějších obkladů stěn,podlahy,žlabů včetně vystupujících částí stěn</t>
  </si>
  <si>
    <t>bazén podlaha z dlaždic:278,32</t>
  </si>
  <si>
    <t>99</t>
  </si>
  <si>
    <t>Přesun hmot</t>
  </si>
  <si>
    <t>99 Přesun hmot</t>
  </si>
  <si>
    <t>999281111R00</t>
  </si>
  <si>
    <t xml:space="preserve">Přesun hmot pro opravy a údržbu do výšky 25 m </t>
  </si>
  <si>
    <t>t</t>
  </si>
  <si>
    <t>711</t>
  </si>
  <si>
    <t>Izolace proti vodě</t>
  </si>
  <si>
    <t>711 Izolace proti vodě</t>
  </si>
  <si>
    <t>711199095R00</t>
  </si>
  <si>
    <t xml:space="preserve">Příplatek za protiskluzný povrch </t>
  </si>
  <si>
    <t>schody před bazénem:(0,50)*20,50</t>
  </si>
  <si>
    <t>711212002R00</t>
  </si>
  <si>
    <t>Stěrka hydroizolační s odolností proti průsaku s výztužnou tkaninou</t>
  </si>
  <si>
    <t>711212104R00</t>
  </si>
  <si>
    <t>Penetrace savých podkladů nátěr pod stěrku dvouvrstvý</t>
  </si>
  <si>
    <t>771591100</t>
  </si>
  <si>
    <t>Montáž kompletního systému stříkané polyurey 2,2kg/m2 včetně materiálu</t>
  </si>
  <si>
    <t>771</t>
  </si>
  <si>
    <t>Podlahy z dlaždic a obklady</t>
  </si>
  <si>
    <t>771 Podlahy z dlaždic a obklady</t>
  </si>
  <si>
    <t>771101121R00</t>
  </si>
  <si>
    <t xml:space="preserve">Provedení penetrace podkladu </t>
  </si>
  <si>
    <t>771271206R00</t>
  </si>
  <si>
    <t>Obklad keram. z původních dlaždic venkovní schodiště</t>
  </si>
  <si>
    <t>771277801R00</t>
  </si>
  <si>
    <t>Hrana stupně dodávka a montáž venkovní schodiště</t>
  </si>
  <si>
    <t>1,20*2+20,50*2</t>
  </si>
  <si>
    <t>771579793R00</t>
  </si>
  <si>
    <t xml:space="preserve">Příplatek za spárovací hmotu - plošně </t>
  </si>
  <si>
    <t>M75</t>
  </si>
  <si>
    <t>Ostatní náklady</t>
  </si>
  <si>
    <t>M75 Ostatní náklady</t>
  </si>
  <si>
    <t xml:space="preserve">kompletní projektová dokumentace, autorský dozor </t>
  </si>
  <si>
    <t>D96</t>
  </si>
  <si>
    <t>Přesuny suti a vybouraných hmot</t>
  </si>
  <si>
    <t>D96 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</si>
  <si>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</si>
  <si>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</si>
  <si>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</si>
  <si>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</si>
  <si>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979087212R00</t>
  </si>
  <si>
    <t xml:space="preserve">Nakládání suti na dopravní prostředky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</si>
  <si>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</si>
  <si>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</si>
  <si>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</si>
  <si>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</si>
  <si>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</si>
  <si>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</si>
  <si>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</si>
  <si>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</si>
  <si>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 3%</t>
  </si>
  <si>
    <t>Provoz investora</t>
  </si>
  <si>
    <t>Kompletační činnost (IČD)</t>
  </si>
  <si>
    <t>Rezerva rozpočtu</t>
  </si>
  <si>
    <t>Dle výběrového řízení</t>
  </si>
  <si>
    <t>SO02</t>
  </si>
  <si>
    <t>Dojezdový bazén TOBOGANU-STARZ Strakonice</t>
  </si>
  <si>
    <t>SO02 Dojezdový bazén TOBOGANU-STARZ Strakonice</t>
  </si>
  <si>
    <t>160</t>
  </si>
  <si>
    <t>frézování broušení betonu po odbourání obkladů dna bazénu předpoklad 10mm</t>
  </si>
  <si>
    <t>bazén podlaha dlažba:259,863</t>
  </si>
  <si>
    <t>Reprofilace stěn, dna opravy reparační maltou předpoklad</t>
  </si>
  <si>
    <t>Reprofilace stěn vnější věnec přelivového žlábku bazénu včetně horní plochy</t>
  </si>
  <si>
    <t>stěny nad bazény:(0,60+0,30+0,30)*(19,70*2+14,80*2)</t>
  </si>
  <si>
    <t>bazén stěny:291,56</t>
  </si>
  <si>
    <t>stěny nad bazény:(0,60+0,30+0,30)*(19,70*2+14,80)</t>
  </si>
  <si>
    <t>venkovní schody:(0,15+1,20+0,15)*20,50</t>
  </si>
  <si>
    <t xml:space="preserve">vybourané sondy ve dně </t>
  </si>
  <si>
    <t>venkovní schody:(0,50)*20,50</t>
  </si>
  <si>
    <t>Slepý rozpočet stavby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</si>
</sst>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0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2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4" xfId="0" applyFont="1" applyFill="1" applyBorder="1" applyAlignment="1">
      <alignment horizontal="left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0" fontId="3" fillId="0" borderId="2" xfId="0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0" fontId="7" fillId="2" borderId="2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0" fontId="7" fillId="2" borderId="0" xfId="0" applyFont="1" applyFill="1" applyBorder="1"/>
    <xf numFmtId="0" fontId="1" fillId="2" borderId="0" xfId="0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6" fillId="0" borderId="0" xfId="0" applyFont="1"/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vertical="justify"/>
    </xf>
    <xf numFmtId="0" fontId="1" fillId="0" borderId="0" xfId="0" applyFont="1" applyAlignment="1">
      <alignment horizontal="left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7" fillId="0" borderId="51" xfId="1" applyFont="1" applyBorder="1"/>
    <xf numFmtId="0" fontId="1" fillId="0" borderId="51" xfId="1" applyFont="1" applyBorder="1"/>
    <xf numFmtId="0" fontId="1" fillId="0" borderId="51" xfId="1" applyFont="1" applyBorder="1" applyAlignment="1">
      <alignment horizontal="right"/>
    </xf>
    <xf numFmtId="0" fontId="1" fillId="0" borderId="52" xfId="1" applyFont="1" applyBorder="1"/>
    <xf numFmtId="0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7" fillId="0" borderId="56" xfId="1" applyFont="1" applyBorder="1"/>
    <xf numFmtId="0" fontId="1" fillId="0" borderId="56" xfId="1" applyFont="1" applyBorder="1"/>
    <xf numFmtId="0" fontId="1" fillId="0" borderId="56" xfId="1" applyFont="1" applyBorder="1" applyAlignment="1">
      <alignment horizontal="right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10" fillId="0" borderId="0" xfId="1" applyFont="1" applyAlignment="1">
      <alignment horizontal="center"/>
    </xf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0" borderId="52" xfId="1" applyFont="1" applyBorder="1" applyAlignment="1">
      <alignment horizontal="right"/>
    </xf>
    <xf numFmtId="0" fontId="1" fillId="0" borderId="51" xfId="1" applyFont="1" applyBorder="1" applyAlignment="1">
      <alignment horizontal="left"/>
    </xf>
    <xf numFmtId="0" fontId="1" fillId="0" borderId="53" xfId="1" applyFont="1" applyBorder="1"/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79"/>
  <sheetViews>
    <sheetView showGridLines="0" tabSelected="1" topLeftCell="B16" zoomScaleSheetLayoutView="75" workbookViewId="0">
      <selection activeCell="D23" sqref="D23"/>
    </sheetView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226</v>
      </c>
      <c r="E2" s="5"/>
      <c r="F2" s="4"/>
      <c r="G2" s="6"/>
      <c r="H2" s="7" t="s">
        <v>0</v>
      </c>
      <c r="I2" s="8">
        <f ca="1">TODAY()</f>
        <v>44973</v>
      </c>
      <c r="K2" s="3"/>
    </row>
    <row r="3" spans="2:15" ht="6" customHeight="1">
      <c r="C3" s="9"/>
      <c r="D3" s="10" t="s">
        <v>1</v>
      </c>
    </row>
    <row r="4" spans="2:15" ht="4.5" customHeight="1"/>
    <row r="5" spans="2:15" ht="13.5" customHeight="1">
      <c r="C5" s="11" t="s">
        <v>2</v>
      </c>
      <c r="D5" s="12" t="s">
        <v>101</v>
      </c>
      <c r="E5" s="13" t="s">
        <v>102</v>
      </c>
      <c r="F5" s="14"/>
      <c r="G5" s="15"/>
      <c r="H5" s="14"/>
      <c r="I5" s="15"/>
      <c r="O5" s="8"/>
    </row>
    <row r="7" spans="2:15">
      <c r="C7" s="16" t="s">
        <v>3</v>
      </c>
      <c r="D7" s="17"/>
      <c r="H7" s="18" t="s">
        <v>4</v>
      </c>
      <c r="J7" s="17"/>
      <c r="K7" s="17"/>
    </row>
    <row r="8" spans="2:15">
      <c r="D8" s="17"/>
      <c r="H8" s="18" t="s">
        <v>5</v>
      </c>
      <c r="J8" s="17"/>
      <c r="K8" s="17"/>
    </row>
    <row r="9" spans="2:15">
      <c r="C9" s="18"/>
      <c r="D9" s="17"/>
      <c r="H9" s="18"/>
      <c r="J9" s="17"/>
    </row>
    <row r="10" spans="2:15">
      <c r="H10" s="18"/>
      <c r="J10" s="17"/>
    </row>
    <row r="11" spans="2:15">
      <c r="C11" s="16" t="s">
        <v>6</v>
      </c>
      <c r="D11" s="17" t="s">
        <v>211</v>
      </c>
      <c r="H11" s="18" t="s">
        <v>4</v>
      </c>
      <c r="J11" s="17"/>
      <c r="K11" s="17"/>
    </row>
    <row r="12" spans="2:15">
      <c r="D12" s="17"/>
      <c r="H12" s="18" t="s">
        <v>5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7</v>
      </c>
      <c r="H14" s="19" t="s">
        <v>8</v>
      </c>
      <c r="J14" s="18"/>
    </row>
    <row r="15" spans="2:15" ht="12.75" customHeight="1">
      <c r="J15" s="18"/>
    </row>
    <row r="16" spans="2:15" ht="28.5" customHeight="1">
      <c r="C16" s="19" t="s">
        <v>9</v>
      </c>
      <c r="H16" s="19" t="s">
        <v>9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4">
        <f>ROUND(G32,0)</f>
        <v>0</v>
      </c>
      <c r="J19" s="35"/>
      <c r="K19" s="36"/>
    </row>
    <row r="20" spans="2:12">
      <c r="B20" s="28" t="s">
        <v>13</v>
      </c>
      <c r="C20" s="29"/>
      <c r="D20" s="30">
        <f>SazbaDPH1</f>
        <v>15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>
      <c r="B21" s="28" t="s">
        <v>11</v>
      </c>
      <c r="C21" s="29"/>
      <c r="D21" s="30">
        <v>21</v>
      </c>
      <c r="E21" s="31" t="s">
        <v>12</v>
      </c>
      <c r="F21" s="37"/>
      <c r="G21" s="38"/>
      <c r="H21" s="38"/>
      <c r="I21" s="39">
        <f>ROUND(H32,0)</f>
        <v>0</v>
      </c>
      <c r="J21" s="40"/>
      <c r="K21" s="36"/>
    </row>
    <row r="22" spans="2:12" ht="13.5" thickBot="1">
      <c r="B22" s="28" t="s">
        <v>13</v>
      </c>
      <c r="C22" s="29"/>
      <c r="D22" s="30">
        <f>SazbaDPH2</f>
        <v>21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5" thickBot="1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/>
    <row r="27" spans="2:12" ht="15.75" customHeight="1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>
      <c r="L28" s="54"/>
    </row>
    <row r="29" spans="2:12" ht="24" customHeight="1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15 %</v>
      </c>
      <c r="H29" s="58" t="str">
        <f>CONCATENATE("Základ DPH ",SazbaDPH2," %")</f>
        <v>Základ DPH 21 %</v>
      </c>
      <c r="I29" s="58" t="s">
        <v>18</v>
      </c>
      <c r="J29" s="58" t="s">
        <v>12</v>
      </c>
    </row>
    <row r="30" spans="2:12">
      <c r="B30" s="60" t="s">
        <v>104</v>
      </c>
      <c r="C30" s="61" t="s">
        <v>105</v>
      </c>
      <c r="D30" s="62"/>
      <c r="E30" s="63"/>
      <c r="F30" s="64">
        <f>G30+H30+I30</f>
        <v>0</v>
      </c>
      <c r="G30" s="65">
        <v>0</v>
      </c>
      <c r="H30" s="66">
        <v>0</v>
      </c>
      <c r="I30" s="66">
        <f t="shared" ref="I30:I31" si="0">(G30*SazbaDPH1)/100+(H30*SazbaDPH2)/100</f>
        <v>0</v>
      </c>
      <c r="J30" s="67" t="str">
        <f t="shared" ref="J30:J31" si="1">IF(CelkemObjekty=0,"",F30/CelkemObjekty*100)</f>
        <v/>
      </c>
    </row>
    <row r="31" spans="2:12">
      <c r="B31" s="68" t="s">
        <v>212</v>
      </c>
      <c r="C31" s="69" t="s">
        <v>213</v>
      </c>
      <c r="D31" s="70"/>
      <c r="E31" s="71"/>
      <c r="F31" s="72">
        <f t="shared" ref="F31" si="2">G31+H31+I31</f>
        <v>0</v>
      </c>
      <c r="G31" s="73">
        <v>0</v>
      </c>
      <c r="H31" s="74">
        <v>0</v>
      </c>
      <c r="I31" s="74">
        <f t="shared" si="0"/>
        <v>0</v>
      </c>
      <c r="J31" s="67" t="str">
        <f t="shared" si="1"/>
        <v/>
      </c>
    </row>
    <row r="32" spans="2:12" ht="17.25" customHeight="1">
      <c r="B32" s="75" t="s">
        <v>19</v>
      </c>
      <c r="C32" s="76"/>
      <c r="D32" s="77"/>
      <c r="E32" s="78"/>
      <c r="F32" s="79">
        <f>SUM(F30:F31)</f>
        <v>0</v>
      </c>
      <c r="G32" s="79">
        <f>SUM(G30:G31)</f>
        <v>0</v>
      </c>
      <c r="H32" s="79">
        <f>SUM(H30:H31)</f>
        <v>0</v>
      </c>
      <c r="I32" s="79">
        <f>SUM(I30:I31)</f>
        <v>0</v>
      </c>
      <c r="J32" s="80" t="str">
        <f t="shared" ref="J32" si="3">IF(CelkemObjekty=0,"",F32/CelkemObjekty*100)</f>
        <v/>
      </c>
    </row>
    <row r="33" spans="2:11">
      <c r="B33" s="81"/>
      <c r="C33" s="81"/>
      <c r="D33" s="81"/>
      <c r="E33" s="81"/>
      <c r="F33" s="81"/>
      <c r="G33" s="81"/>
      <c r="H33" s="81"/>
      <c r="I33" s="81"/>
      <c r="J33" s="81"/>
      <c r="K33" s="81"/>
    </row>
    <row r="34" spans="2:11" ht="9.75" customHeight="1">
      <c r="B34" s="81"/>
      <c r="C34" s="81"/>
      <c r="D34" s="81"/>
      <c r="E34" s="81"/>
      <c r="F34" s="81"/>
      <c r="G34" s="81"/>
      <c r="H34" s="81"/>
      <c r="I34" s="81"/>
      <c r="J34" s="81"/>
      <c r="K34" s="81"/>
    </row>
    <row r="35" spans="2:11" ht="7.5" customHeight="1"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2:11" ht="18">
      <c r="B36" s="13" t="s">
        <v>20</v>
      </c>
      <c r="C36" s="53"/>
      <c r="D36" s="53"/>
      <c r="E36" s="53"/>
      <c r="F36" s="53"/>
      <c r="G36" s="53"/>
      <c r="H36" s="53"/>
      <c r="I36" s="53"/>
      <c r="J36" s="53"/>
      <c r="K36" s="81"/>
    </row>
    <row r="37" spans="2:11">
      <c r="K37" s="81"/>
    </row>
    <row r="38" spans="2:11" ht="25.5">
      <c r="B38" s="82" t="s">
        <v>21</v>
      </c>
      <c r="C38" s="83" t="s">
        <v>22</v>
      </c>
      <c r="D38" s="56"/>
      <c r="E38" s="57"/>
      <c r="F38" s="58" t="s">
        <v>17</v>
      </c>
      <c r="G38" s="59" t="str">
        <f>CONCATENATE("Základ DPH ",SazbaDPH1," %")</f>
        <v>Základ DPH 15 %</v>
      </c>
      <c r="H38" s="58" t="str">
        <f>CONCATENATE("Základ DPH ",SazbaDPH2," %")</f>
        <v>Základ DPH 21 %</v>
      </c>
      <c r="I38" s="59" t="s">
        <v>18</v>
      </c>
      <c r="J38" s="58" t="s">
        <v>12</v>
      </c>
    </row>
    <row r="39" spans="2:11">
      <c r="B39" s="84" t="s">
        <v>104</v>
      </c>
      <c r="C39" s="85" t="s">
        <v>106</v>
      </c>
      <c r="D39" s="62"/>
      <c r="E39" s="63"/>
      <c r="F39" s="64">
        <f>G39+H39+I39</f>
        <v>0</v>
      </c>
      <c r="G39" s="65">
        <v>0</v>
      </c>
      <c r="H39" s="66">
        <v>0</v>
      </c>
      <c r="I39" s="73">
        <f t="shared" ref="I39:I40" si="4">(G39*SazbaDPH1)/100+(H39*SazbaDPH2)/100</f>
        <v>0</v>
      </c>
      <c r="J39" s="67" t="str">
        <f t="shared" ref="J39:J40" si="5">IF(CelkemObjekty=0,"",F39/CelkemObjekty*100)</f>
        <v/>
      </c>
    </row>
    <row r="40" spans="2:11">
      <c r="B40" s="86" t="s">
        <v>212</v>
      </c>
      <c r="C40" s="87" t="s">
        <v>214</v>
      </c>
      <c r="D40" s="70"/>
      <c r="E40" s="71"/>
      <c r="F40" s="72">
        <f t="shared" ref="F40" si="6">G40+H40+I40</f>
        <v>0</v>
      </c>
      <c r="G40" s="73">
        <v>0</v>
      </c>
      <c r="H40" s="74">
        <v>0</v>
      </c>
      <c r="I40" s="73">
        <f t="shared" si="4"/>
        <v>0</v>
      </c>
      <c r="J40" s="67" t="str">
        <f t="shared" si="5"/>
        <v/>
      </c>
    </row>
    <row r="41" spans="2:11">
      <c r="B41" s="75" t="s">
        <v>19</v>
      </c>
      <c r="C41" s="76"/>
      <c r="D41" s="77"/>
      <c r="E41" s="78"/>
      <c r="F41" s="79">
        <f>SUM(F39:F40)</f>
        <v>0</v>
      </c>
      <c r="G41" s="88">
        <f>SUM(G39:G40)</f>
        <v>0</v>
      </c>
      <c r="H41" s="79">
        <f>SUM(H39:H40)</f>
        <v>0</v>
      </c>
      <c r="I41" s="88">
        <f>SUM(I39:I40)</f>
        <v>0</v>
      </c>
      <c r="J41" s="80" t="str">
        <f t="shared" ref="J41" si="7">IF(CelkemObjekty=0,"",F41/CelkemObjekty*100)</f>
        <v/>
      </c>
    </row>
    <row r="42" spans="2:11" ht="9" customHeight="1"/>
    <row r="43" spans="2:11" ht="6" customHeight="1"/>
    <row r="44" spans="2:11" ht="3" customHeight="1"/>
    <row r="45" spans="2:11" ht="6.75" customHeight="1"/>
    <row r="46" spans="2:11" ht="20.25" customHeight="1">
      <c r="B46" s="13" t="s">
        <v>23</v>
      </c>
      <c r="C46" s="53"/>
      <c r="D46" s="53"/>
      <c r="E46" s="53"/>
      <c r="F46" s="53"/>
      <c r="G46" s="53"/>
      <c r="H46" s="53"/>
      <c r="I46" s="53"/>
      <c r="J46" s="53"/>
    </row>
    <row r="47" spans="2:11" ht="9" customHeight="1"/>
    <row r="48" spans="2:11">
      <c r="B48" s="55" t="s">
        <v>24</v>
      </c>
      <c r="C48" s="56"/>
      <c r="D48" s="56"/>
      <c r="E48" s="58" t="s">
        <v>12</v>
      </c>
      <c r="F48" s="58" t="s">
        <v>25</v>
      </c>
      <c r="G48" s="59" t="s">
        <v>26</v>
      </c>
      <c r="H48" s="58" t="s">
        <v>27</v>
      </c>
      <c r="I48" s="59" t="s">
        <v>28</v>
      </c>
      <c r="J48" s="89" t="s">
        <v>29</v>
      </c>
    </row>
    <row r="49" spans="2:10">
      <c r="B49" s="60" t="s">
        <v>107</v>
      </c>
      <c r="C49" s="61" t="s">
        <v>108</v>
      </c>
      <c r="D49" s="62"/>
      <c r="E49" s="90" t="str">
        <f>IF(SUM(SoucetDilu)=0,"",SUM(F49:J49)/SUM(SoucetDilu)*100)</f>
        <v/>
      </c>
      <c r="F49" s="66">
        <v>0</v>
      </c>
      <c r="G49" s="65">
        <v>0</v>
      </c>
      <c r="H49" s="66">
        <v>0</v>
      </c>
      <c r="I49" s="65">
        <v>0</v>
      </c>
      <c r="J49" s="66">
        <v>0</v>
      </c>
    </row>
    <row r="50" spans="2:10">
      <c r="B50" s="68" t="s">
        <v>114</v>
      </c>
      <c r="C50" s="69" t="s">
        <v>115</v>
      </c>
      <c r="D50" s="70"/>
      <c r="E50" s="91" t="str">
        <f>IF(SUM(SoucetDilu)=0,"",SUM(F50:J50)/SUM(SoucetDilu)*100)</f>
        <v/>
      </c>
      <c r="F50" s="74">
        <v>0</v>
      </c>
      <c r="G50" s="73">
        <v>0</v>
      </c>
      <c r="H50" s="74">
        <v>0</v>
      </c>
      <c r="I50" s="73">
        <v>0</v>
      </c>
      <c r="J50" s="74">
        <v>0</v>
      </c>
    </row>
    <row r="51" spans="2:10">
      <c r="B51" s="68" t="s">
        <v>122</v>
      </c>
      <c r="C51" s="69" t="s">
        <v>123</v>
      </c>
      <c r="D51" s="70"/>
      <c r="E51" s="91" t="str">
        <f>IF(SUM(SoucetDilu)=0,"",SUM(F51:J51)/SUM(SoucetDilu)*100)</f>
        <v/>
      </c>
      <c r="F51" s="74">
        <v>0</v>
      </c>
      <c r="G51" s="73">
        <v>0</v>
      </c>
      <c r="H51" s="74">
        <v>0</v>
      </c>
      <c r="I51" s="73">
        <v>0</v>
      </c>
      <c r="J51" s="74">
        <v>0</v>
      </c>
    </row>
    <row r="52" spans="2:10">
      <c r="B52" s="68" t="s">
        <v>162</v>
      </c>
      <c r="C52" s="69" t="s">
        <v>163</v>
      </c>
      <c r="D52" s="70"/>
      <c r="E52" s="91" t="str">
        <f>IF(SUM(SoucetDilu)=0,"",SUM(F52:J52)/SUM(SoucetDilu)*100)</f>
        <v/>
      </c>
      <c r="F52" s="74">
        <v>0</v>
      </c>
      <c r="G52" s="73">
        <v>0</v>
      </c>
      <c r="H52" s="74">
        <v>0</v>
      </c>
      <c r="I52" s="73">
        <v>0</v>
      </c>
      <c r="J52" s="74">
        <v>0</v>
      </c>
    </row>
    <row r="53" spans="2:10">
      <c r="B53" s="68" t="s">
        <v>174</v>
      </c>
      <c r="C53" s="69" t="s">
        <v>175</v>
      </c>
      <c r="D53" s="70"/>
      <c r="E53" s="91" t="str">
        <f>IF(SUM(SoucetDilu)=0,"",SUM(F53:J53)/SUM(SoucetDilu)*100)</f>
        <v/>
      </c>
      <c r="F53" s="74">
        <v>0</v>
      </c>
      <c r="G53" s="73">
        <v>0</v>
      </c>
      <c r="H53" s="74">
        <v>0</v>
      </c>
      <c r="I53" s="73">
        <v>0</v>
      </c>
      <c r="J53" s="74">
        <v>0</v>
      </c>
    </row>
    <row r="54" spans="2:10">
      <c r="B54" s="68" t="s">
        <v>139</v>
      </c>
      <c r="C54" s="69" t="s">
        <v>140</v>
      </c>
      <c r="D54" s="70"/>
      <c r="E54" s="91" t="str">
        <f>IF(SUM(SoucetDilu)=0,"",SUM(F54:J54)/SUM(SoucetDilu)*100)</f>
        <v/>
      </c>
      <c r="F54" s="74">
        <v>0</v>
      </c>
      <c r="G54" s="73">
        <v>0</v>
      </c>
      <c r="H54" s="74">
        <v>0</v>
      </c>
      <c r="I54" s="73">
        <v>0</v>
      </c>
      <c r="J54" s="74">
        <v>0</v>
      </c>
    </row>
    <row r="55" spans="2:10">
      <c r="B55" s="68" t="s">
        <v>144</v>
      </c>
      <c r="C55" s="69" t="s">
        <v>145</v>
      </c>
      <c r="D55" s="70"/>
      <c r="E55" s="91" t="str">
        <f>IF(SUM(SoucetDilu)=0,"",SUM(F55:J55)/SUM(SoucetDilu)*100)</f>
        <v/>
      </c>
      <c r="F55" s="74">
        <v>0</v>
      </c>
      <c r="G55" s="73">
        <v>0</v>
      </c>
      <c r="H55" s="74">
        <v>0</v>
      </c>
      <c r="I55" s="73">
        <v>0</v>
      </c>
      <c r="J55" s="74">
        <v>0</v>
      </c>
    </row>
    <row r="56" spans="2:10">
      <c r="B56" s="68" t="s">
        <v>150</v>
      </c>
      <c r="C56" s="69" t="s">
        <v>151</v>
      </c>
      <c r="D56" s="70"/>
      <c r="E56" s="91" t="str">
        <f>IF(SUM(SoucetDilu)=0,"",SUM(F56:J56)/SUM(SoucetDilu)*100)</f>
        <v/>
      </c>
      <c r="F56" s="74">
        <v>0</v>
      </c>
      <c r="G56" s="73">
        <v>0</v>
      </c>
      <c r="H56" s="74">
        <v>0</v>
      </c>
      <c r="I56" s="73">
        <v>0</v>
      </c>
      <c r="J56" s="74">
        <v>0</v>
      </c>
    </row>
    <row r="57" spans="2:10">
      <c r="B57" s="68" t="s">
        <v>156</v>
      </c>
      <c r="C57" s="69" t="s">
        <v>157</v>
      </c>
      <c r="D57" s="70"/>
      <c r="E57" s="91" t="str">
        <f>IF(SUM(SoucetDilu)=0,"",SUM(F57:J57)/SUM(SoucetDilu)*100)</f>
        <v/>
      </c>
      <c r="F57" s="74">
        <v>0</v>
      </c>
      <c r="G57" s="73">
        <v>0</v>
      </c>
      <c r="H57" s="74">
        <v>0</v>
      </c>
      <c r="I57" s="73">
        <v>0</v>
      </c>
      <c r="J57" s="74">
        <v>0</v>
      </c>
    </row>
    <row r="58" spans="2:10">
      <c r="B58" s="68" t="s">
        <v>190</v>
      </c>
      <c r="C58" s="69" t="s">
        <v>191</v>
      </c>
      <c r="D58" s="70"/>
      <c r="E58" s="91" t="str">
        <f>IF(SUM(SoucetDilu)=0,"",SUM(F58:J58)/SUM(SoucetDilu)*100)</f>
        <v/>
      </c>
      <c r="F58" s="74">
        <v>0</v>
      </c>
      <c r="G58" s="73">
        <v>0</v>
      </c>
      <c r="H58" s="74">
        <v>0</v>
      </c>
      <c r="I58" s="73">
        <v>0</v>
      </c>
      <c r="J58" s="74">
        <v>0</v>
      </c>
    </row>
    <row r="59" spans="2:10">
      <c r="B59" s="68" t="s">
        <v>186</v>
      </c>
      <c r="C59" s="69" t="s">
        <v>187</v>
      </c>
      <c r="D59" s="70"/>
      <c r="E59" s="91" t="str">
        <f>IF(SUM(SoucetDilu)=0,"",SUM(F59:J59)/SUM(SoucetDilu)*100)</f>
        <v/>
      </c>
      <c r="F59" s="74">
        <v>0</v>
      </c>
      <c r="G59" s="73">
        <v>0</v>
      </c>
      <c r="H59" s="74">
        <v>0</v>
      </c>
      <c r="I59" s="73">
        <v>0</v>
      </c>
      <c r="J59" s="74">
        <v>0</v>
      </c>
    </row>
    <row r="60" spans="2:10">
      <c r="B60" s="75" t="s">
        <v>19</v>
      </c>
      <c r="C60" s="76"/>
      <c r="D60" s="77"/>
      <c r="E60" s="92" t="str">
        <f t="shared" ref="E60" si="8">IF(SUM(SoucetDilu)=0,"",SUM(F60:J60)/SUM(SoucetDilu)*100)</f>
        <v/>
      </c>
      <c r="F60" s="79">
        <f>SUM(F49:F59)</f>
        <v>0</v>
      </c>
      <c r="G60" s="88">
        <f>SUM(G49:G59)</f>
        <v>0</v>
      </c>
      <c r="H60" s="79">
        <f>SUM(H49:H59)</f>
        <v>0</v>
      </c>
      <c r="I60" s="88">
        <f>SUM(I49:I59)</f>
        <v>0</v>
      </c>
      <c r="J60" s="79">
        <f>SUM(J49:J59)</f>
        <v>0</v>
      </c>
    </row>
    <row r="62" spans="2:10" ht="2.25" customHeight="1"/>
    <row r="63" spans="2:10" ht="1.5" customHeight="1"/>
    <row r="64" spans="2:10" ht="0.75" customHeight="1"/>
    <row r="65" spans="2:10" ht="0.75" customHeight="1"/>
    <row r="66" spans="2:10" ht="0.75" customHeight="1"/>
    <row r="67" spans="2:10" ht="18">
      <c r="B67" s="13" t="s">
        <v>30</v>
      </c>
      <c r="C67" s="53"/>
      <c r="D67" s="53"/>
      <c r="E67" s="53"/>
      <c r="F67" s="53"/>
      <c r="G67" s="53"/>
      <c r="H67" s="53"/>
      <c r="I67" s="53"/>
      <c r="J67" s="53"/>
    </row>
    <row r="69" spans="2:10">
      <c r="B69" s="55" t="s">
        <v>31</v>
      </c>
      <c r="C69" s="56"/>
      <c r="D69" s="56"/>
      <c r="E69" s="93"/>
      <c r="F69" s="94"/>
      <c r="G69" s="59"/>
      <c r="H69" s="58" t="s">
        <v>17</v>
      </c>
      <c r="I69" s="1"/>
      <c r="J69" s="1"/>
    </row>
    <row r="70" spans="2:10">
      <c r="B70" s="60" t="s">
        <v>203</v>
      </c>
      <c r="C70" s="61"/>
      <c r="D70" s="62"/>
      <c r="E70" s="95"/>
      <c r="F70" s="96"/>
      <c r="G70" s="65"/>
      <c r="H70" s="66">
        <v>0</v>
      </c>
      <c r="I70" s="1"/>
      <c r="J70" s="1"/>
    </row>
    <row r="71" spans="2:10">
      <c r="B71" s="68" t="s">
        <v>204</v>
      </c>
      <c r="C71" s="69"/>
      <c r="D71" s="70"/>
      <c r="E71" s="97"/>
      <c r="F71" s="98"/>
      <c r="G71" s="73"/>
      <c r="H71" s="74">
        <v>0</v>
      </c>
      <c r="I71" s="1"/>
      <c r="J71" s="1"/>
    </row>
    <row r="72" spans="2:10">
      <c r="B72" s="68" t="s">
        <v>205</v>
      </c>
      <c r="C72" s="69"/>
      <c r="D72" s="70"/>
      <c r="E72" s="97"/>
      <c r="F72" s="98"/>
      <c r="G72" s="73"/>
      <c r="H72" s="74">
        <v>0</v>
      </c>
      <c r="I72" s="1"/>
      <c r="J72" s="1"/>
    </row>
    <row r="73" spans="2:10">
      <c r="B73" s="68" t="s">
        <v>206</v>
      </c>
      <c r="C73" s="69"/>
      <c r="D73" s="70"/>
      <c r="E73" s="97"/>
      <c r="F73" s="98"/>
      <c r="G73" s="73"/>
      <c r="H73" s="74">
        <v>0</v>
      </c>
      <c r="I73" s="1"/>
      <c r="J73" s="1"/>
    </row>
    <row r="74" spans="2:10">
      <c r="B74" s="68" t="s">
        <v>207</v>
      </c>
      <c r="C74" s="69"/>
      <c r="D74" s="70"/>
      <c r="E74" s="97"/>
      <c r="F74" s="98"/>
      <c r="G74" s="73"/>
      <c r="H74" s="74">
        <v>0</v>
      </c>
      <c r="I74" s="1"/>
      <c r="J74" s="1"/>
    </row>
    <row r="75" spans="2:10">
      <c r="B75" s="68" t="s">
        <v>208</v>
      </c>
      <c r="C75" s="69"/>
      <c r="D75" s="70"/>
      <c r="E75" s="97"/>
      <c r="F75" s="98"/>
      <c r="G75" s="73"/>
      <c r="H75" s="74">
        <v>0</v>
      </c>
      <c r="I75" s="1"/>
      <c r="J75" s="1"/>
    </row>
    <row r="76" spans="2:10">
      <c r="B76" s="68" t="s">
        <v>209</v>
      </c>
      <c r="C76" s="69"/>
      <c r="D76" s="70"/>
      <c r="E76" s="97"/>
      <c r="F76" s="98"/>
      <c r="G76" s="73"/>
      <c r="H76" s="74">
        <v>0</v>
      </c>
      <c r="I76" s="1"/>
      <c r="J76" s="1"/>
    </row>
    <row r="77" spans="2:10">
      <c r="B77" s="68" t="s">
        <v>210</v>
      </c>
      <c r="C77" s="69"/>
      <c r="D77" s="70"/>
      <c r="E77" s="97"/>
      <c r="F77" s="98"/>
      <c r="G77" s="73"/>
      <c r="H77" s="74">
        <v>0</v>
      </c>
      <c r="I77" s="1"/>
      <c r="J77" s="1"/>
    </row>
    <row r="78" spans="2:10">
      <c r="B78" s="75" t="s">
        <v>19</v>
      </c>
      <c r="C78" s="76"/>
      <c r="D78" s="77"/>
      <c r="E78" s="99"/>
      <c r="F78" s="100"/>
      <c r="G78" s="88"/>
      <c r="H78" s="79">
        <f>SUM(H70:H77)</f>
        <v>0</v>
      </c>
      <c r="I78" s="1"/>
      <c r="J78" s="1"/>
    </row>
    <row r="79" spans="2:10">
      <c r="I79" s="1"/>
      <c r="J79" s="1"/>
    </row>
  </sheetData>
  <sortState ref="B831:K841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28" workbookViewId="0">
      <selection sqref="A1:G1"/>
    </sheetView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99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104</v>
      </c>
      <c r="D2" s="105" t="s">
        <v>105</v>
      </c>
      <c r="E2" s="104"/>
      <c r="F2" s="106" t="s">
        <v>33</v>
      </c>
      <c r="G2" s="107"/>
    </row>
    <row r="3" spans="1:57" ht="3" hidden="1" customHeight="1">
      <c r="A3" s="108"/>
      <c r="B3" s="109"/>
      <c r="C3" s="110"/>
      <c r="D3" s="110"/>
      <c r="E3" s="109"/>
      <c r="F3" s="111"/>
      <c r="G3" s="112"/>
    </row>
    <row r="4" spans="1:57" ht="12" customHeight="1">
      <c r="A4" s="113" t="s">
        <v>34</v>
      </c>
      <c r="B4" s="109"/>
      <c r="C4" s="110"/>
      <c r="D4" s="110"/>
      <c r="E4" s="109"/>
      <c r="F4" s="111" t="s">
        <v>35</v>
      </c>
      <c r="G4" s="114"/>
    </row>
    <row r="5" spans="1:57" ht="12.95" customHeight="1">
      <c r="A5" s="115" t="s">
        <v>104</v>
      </c>
      <c r="B5" s="116"/>
      <c r="C5" s="117" t="s">
        <v>105</v>
      </c>
      <c r="D5" s="118"/>
      <c r="E5" s="119"/>
      <c r="F5" s="111" t="s">
        <v>36</v>
      </c>
      <c r="G5" s="112"/>
    </row>
    <row r="6" spans="1:57" ht="12.95" customHeight="1">
      <c r="A6" s="113" t="s">
        <v>37</v>
      </c>
      <c r="B6" s="109"/>
      <c r="C6" s="110"/>
      <c r="D6" s="110"/>
      <c r="E6" s="109"/>
      <c r="F6" s="120" t="s">
        <v>38</v>
      </c>
      <c r="G6" s="121"/>
      <c r="O6" s="122"/>
    </row>
    <row r="7" spans="1:57" ht="12.95" customHeight="1">
      <c r="A7" s="123" t="s">
        <v>101</v>
      </c>
      <c r="B7" s="124"/>
      <c r="C7" s="125" t="s">
        <v>102</v>
      </c>
      <c r="D7" s="126"/>
      <c r="E7" s="126"/>
      <c r="F7" s="127" t="s">
        <v>39</v>
      </c>
      <c r="G7" s="121">
        <f>IF(G6=0,,ROUND((F30+F32)/G6,1))</f>
        <v>0</v>
      </c>
    </row>
    <row r="8" spans="1:57">
      <c r="A8" s="128" t="s">
        <v>40</v>
      </c>
      <c r="B8" s="111"/>
      <c r="C8" s="129"/>
      <c r="D8" s="129"/>
      <c r="E8" s="130"/>
      <c r="F8" s="131" t="s">
        <v>41</v>
      </c>
      <c r="G8" s="132"/>
      <c r="H8" s="133"/>
      <c r="I8" s="134"/>
    </row>
    <row r="9" spans="1:57">
      <c r="A9" s="128" t="s">
        <v>42</v>
      </c>
      <c r="B9" s="111"/>
      <c r="C9" s="129"/>
      <c r="D9" s="129"/>
      <c r="E9" s="130"/>
      <c r="F9" s="111"/>
      <c r="G9" s="135"/>
      <c r="H9" s="136"/>
    </row>
    <row r="10" spans="1:57">
      <c r="A10" s="128" t="s">
        <v>43</v>
      </c>
      <c r="B10" s="111"/>
      <c r="C10" s="129"/>
      <c r="D10" s="129"/>
      <c r="E10" s="129"/>
      <c r="F10" s="137"/>
      <c r="G10" s="138"/>
      <c r="H10" s="139"/>
    </row>
    <row r="11" spans="1:57" ht="13.5" customHeight="1">
      <c r="A11" s="128" t="s">
        <v>44</v>
      </c>
      <c r="B11" s="111"/>
      <c r="C11" s="129" t="s">
        <v>211</v>
      </c>
      <c r="D11" s="129"/>
      <c r="E11" s="129"/>
      <c r="F11" s="140" t="s">
        <v>45</v>
      </c>
      <c r="G11" s="141"/>
      <c r="H11" s="136"/>
      <c r="BA11" s="142"/>
      <c r="BB11" s="142"/>
      <c r="BC11" s="142"/>
      <c r="BD11" s="142"/>
      <c r="BE11" s="142"/>
    </row>
    <row r="12" spans="1:57" ht="12.75" customHeight="1">
      <c r="A12" s="143" t="s">
        <v>46</v>
      </c>
      <c r="B12" s="109"/>
      <c r="C12" s="144"/>
      <c r="D12" s="144"/>
      <c r="E12" s="144"/>
      <c r="F12" s="145" t="s">
        <v>47</v>
      </c>
      <c r="G12" s="146"/>
      <c r="H12" s="136"/>
    </row>
    <row r="13" spans="1:57" ht="28.5" customHeight="1" thickBot="1">
      <c r="A13" s="147" t="s">
        <v>48</v>
      </c>
      <c r="B13" s="148"/>
      <c r="C13" s="148"/>
      <c r="D13" s="148"/>
      <c r="E13" s="149"/>
      <c r="F13" s="149"/>
      <c r="G13" s="150"/>
      <c r="H13" s="136"/>
    </row>
    <row r="14" spans="1:57" ht="17.25" customHeight="1" thickBot="1">
      <c r="A14" s="151" t="s">
        <v>49</v>
      </c>
      <c r="B14" s="152"/>
      <c r="C14" s="153"/>
      <c r="D14" s="154" t="s">
        <v>50</v>
      </c>
      <c r="E14" s="155"/>
      <c r="F14" s="155"/>
      <c r="G14" s="153"/>
    </row>
    <row r="15" spans="1:57" ht="15.95" customHeight="1">
      <c r="A15" s="156"/>
      <c r="B15" s="157" t="s">
        <v>51</v>
      </c>
      <c r="C15" s="158">
        <f>'SO01 SO01 Rek'!E18</f>
        <v>0</v>
      </c>
      <c r="D15" s="159" t="str">
        <f>'SO01 SO01 Rek'!A23</f>
        <v>Ztížené výrobní podmínky</v>
      </c>
      <c r="E15" s="160"/>
      <c r="F15" s="161"/>
      <c r="G15" s="158">
        <f>'SO01 SO01 Rek'!I23</f>
        <v>0</v>
      </c>
    </row>
    <row r="16" spans="1:57" ht="15.95" customHeight="1">
      <c r="A16" s="156" t="s">
        <v>52</v>
      </c>
      <c r="B16" s="157" t="s">
        <v>53</v>
      </c>
      <c r="C16" s="158">
        <f>'SO01 SO01 Rek'!F18</f>
        <v>0</v>
      </c>
      <c r="D16" s="108" t="str">
        <f>'SO01 SO01 Rek'!A24</f>
        <v>Oborová přirážka</v>
      </c>
      <c r="E16" s="162"/>
      <c r="F16" s="163"/>
      <c r="G16" s="158">
        <f>'SO01 SO01 Rek'!I24</f>
        <v>0</v>
      </c>
    </row>
    <row r="17" spans="1:7" ht="15.95" customHeight="1">
      <c r="A17" s="156" t="s">
        <v>54</v>
      </c>
      <c r="B17" s="157" t="s">
        <v>55</v>
      </c>
      <c r="C17" s="158">
        <f>'SO01 SO01 Rek'!H18</f>
        <v>0</v>
      </c>
      <c r="D17" s="108" t="str">
        <f>'SO01 SO01 Rek'!A25</f>
        <v>Přesun stavebních kapacit</v>
      </c>
      <c r="E17" s="162"/>
      <c r="F17" s="163"/>
      <c r="G17" s="158">
        <f>'SO01 SO01 Rek'!I25</f>
        <v>0</v>
      </c>
    </row>
    <row r="18" spans="1:7" ht="15.95" customHeight="1">
      <c r="A18" s="164" t="s">
        <v>56</v>
      </c>
      <c r="B18" s="165" t="s">
        <v>57</v>
      </c>
      <c r="C18" s="158">
        <f>'SO01 SO01 Rek'!G18</f>
        <v>0</v>
      </c>
      <c r="D18" s="108" t="str">
        <f>'SO01 SO01 Rek'!A26</f>
        <v>Mimostaveništní doprava</v>
      </c>
      <c r="E18" s="162"/>
      <c r="F18" s="163"/>
      <c r="G18" s="158">
        <f>'SO01 SO01 Rek'!I26</f>
        <v>0</v>
      </c>
    </row>
    <row r="19" spans="1:7" ht="15.95" customHeight="1">
      <c r="A19" s="166" t="s">
        <v>58</v>
      </c>
      <c r="B19" s="157"/>
      <c r="C19" s="158">
        <f>SUM(C15:C18)</f>
        <v>0</v>
      </c>
      <c r="D19" s="108" t="str">
        <f>'SO01 SO01 Rek'!A27</f>
        <v>Zařízení staveniště 3%</v>
      </c>
      <c r="E19" s="162"/>
      <c r="F19" s="163"/>
      <c r="G19" s="158">
        <f>'SO01 SO01 Rek'!I27</f>
        <v>0</v>
      </c>
    </row>
    <row r="20" spans="1:7" ht="15.95" customHeight="1">
      <c r="A20" s="166"/>
      <c r="B20" s="157"/>
      <c r="C20" s="158"/>
      <c r="D20" s="108" t="str">
        <f>'SO01 SO01 Rek'!A28</f>
        <v>Provoz investora</v>
      </c>
      <c r="E20" s="162"/>
      <c r="F20" s="163"/>
      <c r="G20" s="158">
        <f>'SO01 SO01 Rek'!I28</f>
        <v>0</v>
      </c>
    </row>
    <row r="21" spans="1:7" ht="15.95" customHeight="1">
      <c r="A21" s="166" t="s">
        <v>29</v>
      </c>
      <c r="B21" s="157"/>
      <c r="C21" s="158">
        <f>'SO01 SO01 Rek'!I18</f>
        <v>0</v>
      </c>
      <c r="D21" s="108" t="str">
        <f>'SO01 SO01 Rek'!A29</f>
        <v>Kompletační činnost (IČD)</v>
      </c>
      <c r="E21" s="162"/>
      <c r="F21" s="163"/>
      <c r="G21" s="158">
        <f>'SO01 SO01 Rek'!I29</f>
        <v>0</v>
      </c>
    </row>
    <row r="22" spans="1:7" ht="15.95" customHeight="1">
      <c r="A22" s="167" t="s">
        <v>59</v>
      </c>
      <c r="B22" s="136"/>
      <c r="C22" s="158">
        <f>C19+C21</f>
        <v>0</v>
      </c>
      <c r="D22" s="108" t="s">
        <v>60</v>
      </c>
      <c r="E22" s="162"/>
      <c r="F22" s="163"/>
      <c r="G22" s="158">
        <f>G23-SUM(G15:G21)</f>
        <v>0</v>
      </c>
    </row>
    <row r="23" spans="1:7" ht="15.95" customHeight="1" thickBot="1">
      <c r="A23" s="168" t="s">
        <v>61</v>
      </c>
      <c r="B23" s="169"/>
      <c r="C23" s="170">
        <f>C22+G23</f>
        <v>0</v>
      </c>
      <c r="D23" s="171" t="s">
        <v>62</v>
      </c>
      <c r="E23" s="172"/>
      <c r="F23" s="173"/>
      <c r="G23" s="158">
        <f>'SO01 SO01 Rek'!H31</f>
        <v>0</v>
      </c>
    </row>
    <row r="24" spans="1:7">
      <c r="A24" s="174" t="s">
        <v>63</v>
      </c>
      <c r="B24" s="175"/>
      <c r="C24" s="176"/>
      <c r="D24" s="175" t="s">
        <v>64</v>
      </c>
      <c r="E24" s="175"/>
      <c r="F24" s="177" t="s">
        <v>65</v>
      </c>
      <c r="G24" s="178"/>
    </row>
    <row r="25" spans="1:7">
      <c r="A25" s="167" t="s">
        <v>66</v>
      </c>
      <c r="B25" s="136"/>
      <c r="C25" s="179"/>
      <c r="D25" s="136" t="s">
        <v>66</v>
      </c>
      <c r="F25" s="180" t="s">
        <v>66</v>
      </c>
      <c r="G25" s="181"/>
    </row>
    <row r="26" spans="1:7" ht="37.5" customHeight="1">
      <c r="A26" s="167" t="s">
        <v>67</v>
      </c>
      <c r="B26" s="182"/>
      <c r="C26" s="179"/>
      <c r="D26" s="136" t="s">
        <v>67</v>
      </c>
      <c r="F26" s="180" t="s">
        <v>67</v>
      </c>
      <c r="G26" s="181"/>
    </row>
    <row r="27" spans="1:7">
      <c r="A27" s="167"/>
      <c r="B27" s="183"/>
      <c r="C27" s="179"/>
      <c r="D27" s="136"/>
      <c r="F27" s="180"/>
      <c r="G27" s="181"/>
    </row>
    <row r="28" spans="1:7">
      <c r="A28" s="167" t="s">
        <v>68</v>
      </c>
      <c r="B28" s="136"/>
      <c r="C28" s="179"/>
      <c r="D28" s="180" t="s">
        <v>69</v>
      </c>
      <c r="E28" s="179"/>
      <c r="F28" s="184" t="s">
        <v>69</v>
      </c>
      <c r="G28" s="181"/>
    </row>
    <row r="29" spans="1:7" ht="69" customHeight="1">
      <c r="A29" s="167"/>
      <c r="B29" s="136"/>
      <c r="C29" s="185"/>
      <c r="D29" s="186"/>
      <c r="E29" s="185"/>
      <c r="F29" s="136"/>
      <c r="G29" s="181"/>
    </row>
    <row r="30" spans="1:7">
      <c r="A30" s="187" t="s">
        <v>11</v>
      </c>
      <c r="B30" s="188"/>
      <c r="C30" s="189">
        <v>21</v>
      </c>
      <c r="D30" s="188" t="s">
        <v>70</v>
      </c>
      <c r="E30" s="190"/>
      <c r="F30" s="191">
        <f>C23-F32</f>
        <v>0</v>
      </c>
      <c r="G30" s="192"/>
    </row>
    <row r="31" spans="1:7">
      <c r="A31" s="187" t="s">
        <v>71</v>
      </c>
      <c r="B31" s="188"/>
      <c r="C31" s="189">
        <f>C30</f>
        <v>21</v>
      </c>
      <c r="D31" s="188" t="s">
        <v>72</v>
      </c>
      <c r="E31" s="190"/>
      <c r="F31" s="191">
        <f>ROUND(PRODUCT(F30,C31/100),0)</f>
        <v>0</v>
      </c>
      <c r="G31" s="192"/>
    </row>
    <row r="32" spans="1:7">
      <c r="A32" s="187" t="s">
        <v>11</v>
      </c>
      <c r="B32" s="188"/>
      <c r="C32" s="189">
        <v>0</v>
      </c>
      <c r="D32" s="188" t="s">
        <v>72</v>
      </c>
      <c r="E32" s="190"/>
      <c r="F32" s="191">
        <v>0</v>
      </c>
      <c r="G32" s="192"/>
    </row>
    <row r="33" spans="1:8">
      <c r="A33" s="187" t="s">
        <v>71</v>
      </c>
      <c r="B33" s="193"/>
      <c r="C33" s="194">
        <f>C32</f>
        <v>0</v>
      </c>
      <c r="D33" s="188" t="s">
        <v>72</v>
      </c>
      <c r="E33" s="163"/>
      <c r="F33" s="191">
        <f>ROUND(PRODUCT(F32,C33/100),0)</f>
        <v>0</v>
      </c>
      <c r="G33" s="192"/>
    </row>
    <row r="34" spans="1:8" s="200" customFormat="1" ht="19.5" customHeight="1" thickBot="1">
      <c r="A34" s="195" t="s">
        <v>73</v>
      </c>
      <c r="B34" s="196"/>
      <c r="C34" s="196"/>
      <c r="D34" s="196"/>
      <c r="E34" s="197"/>
      <c r="F34" s="198">
        <f>ROUND(SUM(F30:F33),0)</f>
        <v>0</v>
      </c>
      <c r="G34" s="199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1"/>
      <c r="C37" s="201"/>
      <c r="D37" s="201"/>
      <c r="E37" s="201"/>
      <c r="F37" s="201"/>
      <c r="G37" s="201"/>
      <c r="H37" s="1" t="s">
        <v>1</v>
      </c>
    </row>
    <row r="38" spans="1:8" ht="12.75" customHeight="1">
      <c r="A38" s="202"/>
      <c r="B38" s="201"/>
      <c r="C38" s="201"/>
      <c r="D38" s="201"/>
      <c r="E38" s="201"/>
      <c r="F38" s="201"/>
      <c r="G38" s="201"/>
      <c r="H38" s="1" t="s">
        <v>1</v>
      </c>
    </row>
    <row r="39" spans="1:8">
      <c r="A39" s="202"/>
      <c r="B39" s="201"/>
      <c r="C39" s="201"/>
      <c r="D39" s="201"/>
      <c r="E39" s="201"/>
      <c r="F39" s="201"/>
      <c r="G39" s="201"/>
      <c r="H39" s="1" t="s">
        <v>1</v>
      </c>
    </row>
    <row r="40" spans="1:8">
      <c r="A40" s="202"/>
      <c r="B40" s="201"/>
      <c r="C40" s="201"/>
      <c r="D40" s="201"/>
      <c r="E40" s="201"/>
      <c r="F40" s="201"/>
      <c r="G40" s="201"/>
      <c r="H40" s="1" t="s">
        <v>1</v>
      </c>
    </row>
    <row r="41" spans="1:8">
      <c r="A41" s="202"/>
      <c r="B41" s="201"/>
      <c r="C41" s="201"/>
      <c r="D41" s="201"/>
      <c r="E41" s="201"/>
      <c r="F41" s="201"/>
      <c r="G41" s="201"/>
      <c r="H41" s="1" t="s">
        <v>1</v>
      </c>
    </row>
    <row r="42" spans="1:8">
      <c r="A42" s="202"/>
      <c r="B42" s="201"/>
      <c r="C42" s="201"/>
      <c r="D42" s="201"/>
      <c r="E42" s="201"/>
      <c r="F42" s="201"/>
      <c r="G42" s="201"/>
      <c r="H42" s="1" t="s">
        <v>1</v>
      </c>
    </row>
    <row r="43" spans="1:8">
      <c r="A43" s="202"/>
      <c r="B43" s="201"/>
      <c r="C43" s="201"/>
      <c r="D43" s="201"/>
      <c r="E43" s="201"/>
      <c r="F43" s="201"/>
      <c r="G43" s="201"/>
      <c r="H43" s="1" t="s">
        <v>1</v>
      </c>
    </row>
    <row r="44" spans="1:8" ht="12.75" customHeight="1">
      <c r="A44" s="202"/>
      <c r="B44" s="201"/>
      <c r="C44" s="201"/>
      <c r="D44" s="201"/>
      <c r="E44" s="201"/>
      <c r="F44" s="201"/>
      <c r="G44" s="201"/>
      <c r="H44" s="1" t="s">
        <v>1</v>
      </c>
    </row>
    <row r="45" spans="1:8" ht="12.75" customHeight="1">
      <c r="A45" s="202"/>
      <c r="B45" s="201"/>
      <c r="C45" s="201"/>
      <c r="D45" s="201"/>
      <c r="E45" s="201"/>
      <c r="F45" s="201"/>
      <c r="G45" s="201"/>
      <c r="H45" s="1" t="s">
        <v>1</v>
      </c>
    </row>
    <row r="46" spans="1:8">
      <c r="B46" s="203"/>
      <c r="C46" s="203"/>
      <c r="D46" s="203"/>
      <c r="E46" s="203"/>
      <c r="F46" s="203"/>
      <c r="G46" s="203"/>
    </row>
    <row r="47" spans="1:8">
      <c r="B47" s="203"/>
      <c r="C47" s="203"/>
      <c r="D47" s="203"/>
      <c r="E47" s="203"/>
      <c r="F47" s="203"/>
      <c r="G47" s="203"/>
    </row>
    <row r="48" spans="1:8">
      <c r="B48" s="203"/>
      <c r="C48" s="203"/>
      <c r="D48" s="203"/>
      <c r="E48" s="203"/>
      <c r="F48" s="203"/>
      <c r="G48" s="203"/>
    </row>
    <row r="49" spans="2:7">
      <c r="B49" s="203"/>
      <c r="C49" s="203"/>
      <c r="D49" s="203"/>
      <c r="E49" s="203"/>
      <c r="F49" s="203"/>
      <c r="G49" s="203"/>
    </row>
    <row r="50" spans="2:7">
      <c r="B50" s="203"/>
      <c r="C50" s="203"/>
      <c r="D50" s="203"/>
      <c r="E50" s="203"/>
      <c r="F50" s="203"/>
      <c r="G50" s="203"/>
    </row>
    <row r="51" spans="2:7">
      <c r="B51" s="203"/>
      <c r="C51" s="203"/>
      <c r="D51" s="203"/>
      <c r="E51" s="203"/>
      <c r="F51" s="203"/>
      <c r="G51" s="203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82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4" t="s">
        <v>2</v>
      </c>
      <c r="B1" s="205"/>
      <c r="C1" s="206" t="s">
        <v>103</v>
      </c>
      <c r="D1" s="207"/>
      <c r="E1" s="208"/>
      <c r="F1" s="207"/>
      <c r="G1" s="209" t="s">
        <v>75</v>
      </c>
      <c r="H1" s="210" t="s">
        <v>104</v>
      </c>
      <c r="I1" s="211"/>
    </row>
    <row r="2" spans="1:9" ht="13.5" thickBot="1">
      <c r="A2" s="212" t="s">
        <v>76</v>
      </c>
      <c r="B2" s="213"/>
      <c r="C2" s="214" t="s">
        <v>106</v>
      </c>
      <c r="D2" s="215"/>
      <c r="E2" s="216"/>
      <c r="F2" s="215"/>
      <c r="G2" s="217" t="s">
        <v>105</v>
      </c>
      <c r="H2" s="218"/>
      <c r="I2" s="219"/>
    </row>
    <row r="3" spans="1:9" ht="13.5" thickTop="1">
      <c r="F3" s="136"/>
    </row>
    <row r="4" spans="1:9" ht="19.5" customHeight="1">
      <c r="A4" s="220" t="s">
        <v>77</v>
      </c>
      <c r="B4" s="221"/>
      <c r="C4" s="221"/>
      <c r="D4" s="221"/>
      <c r="E4" s="222"/>
      <c r="F4" s="221"/>
      <c r="G4" s="221"/>
      <c r="H4" s="221"/>
      <c r="I4" s="221"/>
    </row>
    <row r="5" spans="1:9" ht="13.5" thickBot="1"/>
    <row r="6" spans="1:9" s="136" customFormat="1" ht="13.5" thickBot="1">
      <c r="A6" s="223"/>
      <c r="B6" s="224" t="s">
        <v>78</v>
      </c>
      <c r="C6" s="224"/>
      <c r="D6" s="225"/>
      <c r="E6" s="226" t="s">
        <v>25</v>
      </c>
      <c r="F6" s="227" t="s">
        <v>26</v>
      </c>
      <c r="G6" s="227" t="s">
        <v>27</v>
      </c>
      <c r="H6" s="227" t="s">
        <v>28</v>
      </c>
      <c r="I6" s="228" t="s">
        <v>29</v>
      </c>
    </row>
    <row r="7" spans="1:9" s="136" customFormat="1">
      <c r="A7" s="325" t="str">
        <f>'SO01 SO01 Pol'!B7</f>
        <v>2</v>
      </c>
      <c r="B7" s="70" t="str">
        <f>'SO01 SO01 Pol'!C7</f>
        <v>Základy,zvláštní zakládání</v>
      </c>
      <c r="D7" s="229"/>
      <c r="E7" s="326">
        <f>'SO01 SO01 Pol'!BA10</f>
        <v>0</v>
      </c>
      <c r="F7" s="327">
        <f>'SO01 SO01 Pol'!BB10</f>
        <v>0</v>
      </c>
      <c r="G7" s="327">
        <f>'SO01 SO01 Pol'!BC10</f>
        <v>0</v>
      </c>
      <c r="H7" s="327">
        <f>'SO01 SO01 Pol'!BD10</f>
        <v>0</v>
      </c>
      <c r="I7" s="328">
        <f>'SO01 SO01 Pol'!BE10</f>
        <v>0</v>
      </c>
    </row>
    <row r="8" spans="1:9" s="136" customFormat="1">
      <c r="A8" s="325" t="str">
        <f>'SO01 SO01 Pol'!B11</f>
        <v>62</v>
      </c>
      <c r="B8" s="70" t="str">
        <f>'SO01 SO01 Pol'!C11</f>
        <v>Upravy povrchů vnější</v>
      </c>
      <c r="D8" s="229"/>
      <c r="E8" s="326">
        <f>'SO01 SO01 Pol'!BA15</f>
        <v>0</v>
      </c>
      <c r="F8" s="327">
        <f>'SO01 SO01 Pol'!BB15</f>
        <v>0</v>
      </c>
      <c r="G8" s="327">
        <f>'SO01 SO01 Pol'!BC15</f>
        <v>0</v>
      </c>
      <c r="H8" s="327">
        <f>'SO01 SO01 Pol'!BD15</f>
        <v>0</v>
      </c>
      <c r="I8" s="328">
        <f>'SO01 SO01 Pol'!BE15</f>
        <v>0</v>
      </c>
    </row>
    <row r="9" spans="1:9" s="136" customFormat="1">
      <c r="A9" s="325" t="str">
        <f>'SO01 SO01 Pol'!B16</f>
        <v>63</v>
      </c>
      <c r="B9" s="70" t="str">
        <f>'SO01 SO01 Pol'!C16</f>
        <v>Podlahy a podlahové konstrukce</v>
      </c>
      <c r="D9" s="229"/>
      <c r="E9" s="326">
        <f>'SO01 SO01 Pol'!BA27</f>
        <v>0</v>
      </c>
      <c r="F9" s="327">
        <f>'SO01 SO01 Pol'!BB27</f>
        <v>0</v>
      </c>
      <c r="G9" s="327">
        <f>'SO01 SO01 Pol'!BC27</f>
        <v>0</v>
      </c>
      <c r="H9" s="327">
        <f>'SO01 SO01 Pol'!BD27</f>
        <v>0</v>
      </c>
      <c r="I9" s="328">
        <f>'SO01 SO01 Pol'!BE27</f>
        <v>0</v>
      </c>
    </row>
    <row r="10" spans="1:9" s="136" customFormat="1">
      <c r="A10" s="325" t="str">
        <f>'SO01 SO01 Pol'!B28</f>
        <v>91</v>
      </c>
      <c r="B10" s="70" t="str">
        <f>'SO01 SO01 Pol'!C28</f>
        <v>Doplňující práce na komunikaci</v>
      </c>
      <c r="D10" s="229"/>
      <c r="E10" s="326">
        <f>'SO01 SO01 Pol'!BA30</f>
        <v>0</v>
      </c>
      <c r="F10" s="327">
        <f>'SO01 SO01 Pol'!BB30</f>
        <v>0</v>
      </c>
      <c r="G10" s="327">
        <f>'SO01 SO01 Pol'!BC30</f>
        <v>0</v>
      </c>
      <c r="H10" s="327">
        <f>'SO01 SO01 Pol'!BD30</f>
        <v>0</v>
      </c>
      <c r="I10" s="328">
        <f>'SO01 SO01 Pol'!BE30</f>
        <v>0</v>
      </c>
    </row>
    <row r="11" spans="1:9" s="136" customFormat="1">
      <c r="A11" s="325" t="str">
        <f>'SO01 SO01 Pol'!B31</f>
        <v>95</v>
      </c>
      <c r="B11" s="70" t="str">
        <f>'SO01 SO01 Pol'!C31</f>
        <v>Dokončovací kce na pozem.stav.</v>
      </c>
      <c r="D11" s="229"/>
      <c r="E11" s="326">
        <f>'SO01 SO01 Pol'!BA33</f>
        <v>0</v>
      </c>
      <c r="F11" s="327">
        <f>'SO01 SO01 Pol'!BB33</f>
        <v>0</v>
      </c>
      <c r="G11" s="327">
        <f>'SO01 SO01 Pol'!BC33</f>
        <v>0</v>
      </c>
      <c r="H11" s="327">
        <f>'SO01 SO01 Pol'!BD33</f>
        <v>0</v>
      </c>
      <c r="I11" s="328">
        <f>'SO01 SO01 Pol'!BE33</f>
        <v>0</v>
      </c>
    </row>
    <row r="12" spans="1:9" s="136" customFormat="1">
      <c r="A12" s="325" t="str">
        <f>'SO01 SO01 Pol'!B34</f>
        <v>97</v>
      </c>
      <c r="B12" s="70" t="str">
        <f>'SO01 SO01 Pol'!C34</f>
        <v>Prorážení otvorů</v>
      </c>
      <c r="D12" s="229"/>
      <c r="E12" s="326">
        <f>'SO01 SO01 Pol'!BA40</f>
        <v>0</v>
      </c>
      <c r="F12" s="327">
        <f>'SO01 SO01 Pol'!BB40</f>
        <v>0</v>
      </c>
      <c r="G12" s="327">
        <f>'SO01 SO01 Pol'!BC40</f>
        <v>0</v>
      </c>
      <c r="H12" s="327">
        <f>'SO01 SO01 Pol'!BD40</f>
        <v>0</v>
      </c>
      <c r="I12" s="328">
        <f>'SO01 SO01 Pol'!BE40</f>
        <v>0</v>
      </c>
    </row>
    <row r="13" spans="1:9" s="136" customFormat="1">
      <c r="A13" s="325" t="str">
        <f>'SO01 SO01 Pol'!B41</f>
        <v>99</v>
      </c>
      <c r="B13" s="70" t="str">
        <f>'SO01 SO01 Pol'!C41</f>
        <v>Přesun hmot</v>
      </c>
      <c r="D13" s="229"/>
      <c r="E13" s="326">
        <f>'SO01 SO01 Pol'!BA43</f>
        <v>0</v>
      </c>
      <c r="F13" s="327">
        <f>'SO01 SO01 Pol'!BB43</f>
        <v>0</v>
      </c>
      <c r="G13" s="327">
        <f>'SO01 SO01 Pol'!BC43</f>
        <v>0</v>
      </c>
      <c r="H13" s="327">
        <f>'SO01 SO01 Pol'!BD43</f>
        <v>0</v>
      </c>
      <c r="I13" s="328">
        <f>'SO01 SO01 Pol'!BE43</f>
        <v>0</v>
      </c>
    </row>
    <row r="14" spans="1:9" s="136" customFormat="1">
      <c r="A14" s="325" t="str">
        <f>'SO01 SO01 Pol'!B44</f>
        <v>711</v>
      </c>
      <c r="B14" s="70" t="str">
        <f>'SO01 SO01 Pol'!C44</f>
        <v>Izolace proti vodě</v>
      </c>
      <c r="D14" s="229"/>
      <c r="E14" s="326">
        <f>'SO01 SO01 Pol'!BA65</f>
        <v>0</v>
      </c>
      <c r="F14" s="327">
        <f>'SO01 SO01 Pol'!BB65</f>
        <v>0</v>
      </c>
      <c r="G14" s="327">
        <f>'SO01 SO01 Pol'!BC65</f>
        <v>0</v>
      </c>
      <c r="H14" s="327">
        <f>'SO01 SO01 Pol'!BD65</f>
        <v>0</v>
      </c>
      <c r="I14" s="328">
        <f>'SO01 SO01 Pol'!BE65</f>
        <v>0</v>
      </c>
    </row>
    <row r="15" spans="1:9" s="136" customFormat="1">
      <c r="A15" s="325" t="str">
        <f>'SO01 SO01 Pol'!B66</f>
        <v>771</v>
      </c>
      <c r="B15" s="70" t="str">
        <f>'SO01 SO01 Pol'!C66</f>
        <v>Podlahy z dlaždic a obklady</v>
      </c>
      <c r="D15" s="229"/>
      <c r="E15" s="326">
        <f>'SO01 SO01 Pol'!BA75</f>
        <v>0</v>
      </c>
      <c r="F15" s="327">
        <f>'SO01 SO01 Pol'!BB75</f>
        <v>0</v>
      </c>
      <c r="G15" s="327">
        <f>'SO01 SO01 Pol'!BC75</f>
        <v>0</v>
      </c>
      <c r="H15" s="327">
        <f>'SO01 SO01 Pol'!BD75</f>
        <v>0</v>
      </c>
      <c r="I15" s="328">
        <f>'SO01 SO01 Pol'!BE75</f>
        <v>0</v>
      </c>
    </row>
    <row r="16" spans="1:9" s="136" customFormat="1">
      <c r="A16" s="325" t="str">
        <f>'SO01 SO01 Pol'!B76</f>
        <v>M75</v>
      </c>
      <c r="B16" s="70" t="str">
        <f>'SO01 SO01 Pol'!C76</f>
        <v>Ostatní náklady</v>
      </c>
      <c r="D16" s="229"/>
      <c r="E16" s="326">
        <f>'SO01 SO01 Pol'!BA78</f>
        <v>0</v>
      </c>
      <c r="F16" s="327">
        <f>'SO01 SO01 Pol'!BB78</f>
        <v>0</v>
      </c>
      <c r="G16" s="327">
        <f>'SO01 SO01 Pol'!BC78</f>
        <v>0</v>
      </c>
      <c r="H16" s="327">
        <f>'SO01 SO01 Pol'!BD78</f>
        <v>0</v>
      </c>
      <c r="I16" s="328">
        <f>'SO01 SO01 Pol'!BE78</f>
        <v>0</v>
      </c>
    </row>
    <row r="17" spans="1:57" s="136" customFormat="1" ht="13.5" thickBot="1">
      <c r="A17" s="325" t="str">
        <f>'SO01 SO01 Pol'!B79</f>
        <v>D96</v>
      </c>
      <c r="B17" s="70" t="str">
        <f>'SO01 SO01 Pol'!C79</f>
        <v>Přesuny suti a vybouraných hmot</v>
      </c>
      <c r="D17" s="229"/>
      <c r="E17" s="326">
        <f>'SO01 SO01 Pol'!BA85</f>
        <v>0</v>
      </c>
      <c r="F17" s="327">
        <f>'SO01 SO01 Pol'!BB85</f>
        <v>0</v>
      </c>
      <c r="G17" s="327">
        <f>'SO01 SO01 Pol'!BC85</f>
        <v>0</v>
      </c>
      <c r="H17" s="327">
        <f>'SO01 SO01 Pol'!BD85</f>
        <v>0</v>
      </c>
      <c r="I17" s="328">
        <f>'SO01 SO01 Pol'!BE85</f>
        <v>0</v>
      </c>
    </row>
    <row r="18" spans="1:57" s="14" customFormat="1" ht="13.5" thickBot="1">
      <c r="A18" s="230"/>
      <c r="B18" s="231" t="s">
        <v>79</v>
      </c>
      <c r="C18" s="231"/>
      <c r="D18" s="232"/>
      <c r="E18" s="233">
        <f>SUM(E7:E17)</f>
        <v>0</v>
      </c>
      <c r="F18" s="234">
        <f>SUM(F7:F17)</f>
        <v>0</v>
      </c>
      <c r="G18" s="234">
        <f>SUM(G7:G17)</f>
        <v>0</v>
      </c>
      <c r="H18" s="234">
        <f>SUM(H7:H17)</f>
        <v>0</v>
      </c>
      <c r="I18" s="235">
        <f>SUM(I7:I17)</f>
        <v>0</v>
      </c>
    </row>
    <row r="19" spans="1:57">
      <c r="A19" s="136"/>
      <c r="B19" s="136"/>
      <c r="C19" s="136"/>
      <c r="D19" s="136"/>
      <c r="E19" s="136"/>
      <c r="F19" s="136"/>
      <c r="G19" s="136"/>
      <c r="H19" s="136"/>
      <c r="I19" s="136"/>
    </row>
    <row r="20" spans="1:57" ht="19.5" customHeight="1">
      <c r="A20" s="221" t="s">
        <v>80</v>
      </c>
      <c r="B20" s="221"/>
      <c r="C20" s="221"/>
      <c r="D20" s="221"/>
      <c r="E20" s="221"/>
      <c r="F20" s="221"/>
      <c r="G20" s="236"/>
      <c r="H20" s="221"/>
      <c r="I20" s="221"/>
      <c r="BA20" s="142"/>
      <c r="BB20" s="142"/>
      <c r="BC20" s="142"/>
      <c r="BD20" s="142"/>
      <c r="BE20" s="142"/>
    </row>
    <row r="21" spans="1:57" ht="13.5" thickBot="1"/>
    <row r="22" spans="1:57">
      <c r="A22" s="174" t="s">
        <v>81</v>
      </c>
      <c r="B22" s="175"/>
      <c r="C22" s="175"/>
      <c r="D22" s="237"/>
      <c r="E22" s="238" t="s">
        <v>82</v>
      </c>
      <c r="F22" s="239" t="s">
        <v>12</v>
      </c>
      <c r="G22" s="240" t="s">
        <v>83</v>
      </c>
      <c r="H22" s="241"/>
      <c r="I22" s="242" t="s">
        <v>82</v>
      </c>
    </row>
    <row r="23" spans="1:57">
      <c r="A23" s="166" t="s">
        <v>203</v>
      </c>
      <c r="B23" s="157"/>
      <c r="C23" s="157"/>
      <c r="D23" s="243"/>
      <c r="E23" s="244"/>
      <c r="F23" s="245"/>
      <c r="G23" s="246">
        <v>0</v>
      </c>
      <c r="H23" s="247"/>
      <c r="I23" s="248">
        <f>E23+F23*G23/100</f>
        <v>0</v>
      </c>
      <c r="BA23" s="1">
        <v>0</v>
      </c>
    </row>
    <row r="24" spans="1:57">
      <c r="A24" s="166" t="s">
        <v>204</v>
      </c>
      <c r="B24" s="157"/>
      <c r="C24" s="157"/>
      <c r="D24" s="243"/>
      <c r="E24" s="244"/>
      <c r="F24" s="245"/>
      <c r="G24" s="246">
        <v>0</v>
      </c>
      <c r="H24" s="247"/>
      <c r="I24" s="248">
        <f>E24+F24*G24/100</f>
        <v>0</v>
      </c>
      <c r="BA24" s="1">
        <v>0</v>
      </c>
    </row>
    <row r="25" spans="1:57">
      <c r="A25" s="166" t="s">
        <v>205</v>
      </c>
      <c r="B25" s="157"/>
      <c r="C25" s="157"/>
      <c r="D25" s="243"/>
      <c r="E25" s="244"/>
      <c r="F25" s="245"/>
      <c r="G25" s="246">
        <v>0</v>
      </c>
      <c r="H25" s="247"/>
      <c r="I25" s="248">
        <f>E25+F25*G25/100</f>
        <v>0</v>
      </c>
      <c r="BA25" s="1">
        <v>0</v>
      </c>
    </row>
    <row r="26" spans="1:57">
      <c r="A26" s="166" t="s">
        <v>206</v>
      </c>
      <c r="B26" s="157"/>
      <c r="C26" s="157"/>
      <c r="D26" s="243"/>
      <c r="E26" s="244"/>
      <c r="F26" s="245"/>
      <c r="G26" s="246">
        <v>0</v>
      </c>
      <c r="H26" s="247"/>
      <c r="I26" s="248">
        <f>E26+F26*G26/100</f>
        <v>0</v>
      </c>
      <c r="BA26" s="1">
        <v>0</v>
      </c>
    </row>
    <row r="27" spans="1:57">
      <c r="A27" s="166" t="s">
        <v>207</v>
      </c>
      <c r="B27" s="157"/>
      <c r="C27" s="157"/>
      <c r="D27" s="243"/>
      <c r="E27" s="244"/>
      <c r="F27" s="245"/>
      <c r="G27" s="246">
        <v>0</v>
      </c>
      <c r="H27" s="247"/>
      <c r="I27" s="248">
        <f>E27+F27*G27/100</f>
        <v>0</v>
      </c>
      <c r="BA27" s="1">
        <v>1</v>
      </c>
    </row>
    <row r="28" spans="1:57">
      <c r="A28" s="166" t="s">
        <v>208</v>
      </c>
      <c r="B28" s="157"/>
      <c r="C28" s="157"/>
      <c r="D28" s="243"/>
      <c r="E28" s="244"/>
      <c r="F28" s="245"/>
      <c r="G28" s="246">
        <v>0</v>
      </c>
      <c r="H28" s="247"/>
      <c r="I28" s="248">
        <f>E28+F28*G28/100</f>
        <v>0</v>
      </c>
      <c r="BA28" s="1">
        <v>1</v>
      </c>
    </row>
    <row r="29" spans="1:57">
      <c r="A29" s="166" t="s">
        <v>209</v>
      </c>
      <c r="B29" s="157"/>
      <c r="C29" s="157"/>
      <c r="D29" s="243"/>
      <c r="E29" s="244"/>
      <c r="F29" s="245"/>
      <c r="G29" s="246">
        <v>0</v>
      </c>
      <c r="H29" s="247"/>
      <c r="I29" s="248">
        <f>E29+F29*G29/100</f>
        <v>0</v>
      </c>
      <c r="BA29" s="1">
        <v>2</v>
      </c>
    </row>
    <row r="30" spans="1:57">
      <c r="A30" s="166" t="s">
        <v>210</v>
      </c>
      <c r="B30" s="157"/>
      <c r="C30" s="157"/>
      <c r="D30" s="243"/>
      <c r="E30" s="244"/>
      <c r="F30" s="245"/>
      <c r="G30" s="246">
        <v>0</v>
      </c>
      <c r="H30" s="247"/>
      <c r="I30" s="248">
        <f>E30+F30*G30/100</f>
        <v>0</v>
      </c>
      <c r="BA30" s="1">
        <v>2</v>
      </c>
    </row>
    <row r="31" spans="1:57" ht="13.5" thickBot="1">
      <c r="A31" s="249"/>
      <c r="B31" s="250" t="s">
        <v>84</v>
      </c>
      <c r="C31" s="251"/>
      <c r="D31" s="252"/>
      <c r="E31" s="253"/>
      <c r="F31" s="254"/>
      <c r="G31" s="254"/>
      <c r="H31" s="255">
        <f>SUM(I23:I30)</f>
        <v>0</v>
      </c>
      <c r="I31" s="256"/>
    </row>
    <row r="33" spans="2:9">
      <c r="B33" s="14"/>
      <c r="F33" s="257"/>
      <c r="G33" s="258"/>
      <c r="H33" s="258"/>
      <c r="I33" s="54"/>
    </row>
    <row r="34" spans="2:9">
      <c r="F34" s="257"/>
      <c r="G34" s="258"/>
      <c r="H34" s="258"/>
      <c r="I34" s="54"/>
    </row>
    <row r="35" spans="2:9">
      <c r="F35" s="257"/>
      <c r="G35" s="258"/>
      <c r="H35" s="258"/>
      <c r="I35" s="54"/>
    </row>
    <row r="36" spans="2:9">
      <c r="F36" s="257"/>
      <c r="G36" s="258"/>
      <c r="H36" s="258"/>
      <c r="I36" s="54"/>
    </row>
    <row r="37" spans="2:9">
      <c r="F37" s="257"/>
      <c r="G37" s="258"/>
      <c r="H37" s="258"/>
      <c r="I37" s="54"/>
    </row>
    <row r="38" spans="2:9">
      <c r="F38" s="257"/>
      <c r="G38" s="258"/>
      <c r="H38" s="258"/>
      <c r="I38" s="54"/>
    </row>
    <row r="39" spans="2:9">
      <c r="F39" s="257"/>
      <c r="G39" s="258"/>
      <c r="H39" s="258"/>
      <c r="I39" s="54"/>
    </row>
    <row r="40" spans="2:9">
      <c r="F40" s="257"/>
      <c r="G40" s="258"/>
      <c r="H40" s="258"/>
      <c r="I40" s="54"/>
    </row>
    <row r="41" spans="2:9">
      <c r="F41" s="257"/>
      <c r="G41" s="258"/>
      <c r="H41" s="258"/>
      <c r="I41" s="54"/>
    </row>
    <row r="42" spans="2:9">
      <c r="F42" s="257"/>
      <c r="G42" s="258"/>
      <c r="H42" s="258"/>
      <c r="I42" s="54"/>
    </row>
    <row r="43" spans="2:9">
      <c r="F43" s="257"/>
      <c r="G43" s="258"/>
      <c r="H43" s="258"/>
      <c r="I43" s="54"/>
    </row>
    <row r="44" spans="2:9">
      <c r="F44" s="257"/>
      <c r="G44" s="258"/>
      <c r="H44" s="258"/>
      <c r="I44" s="54"/>
    </row>
    <row r="45" spans="2:9">
      <c r="F45" s="257"/>
      <c r="G45" s="258"/>
      <c r="H45" s="258"/>
      <c r="I45" s="54"/>
    </row>
    <row r="46" spans="2:9">
      <c r="F46" s="257"/>
      <c r="G46" s="258"/>
      <c r="H46" s="258"/>
      <c r="I46" s="54"/>
    </row>
    <row r="47" spans="2:9">
      <c r="F47" s="257"/>
      <c r="G47" s="258"/>
      <c r="H47" s="258"/>
      <c r="I47" s="54"/>
    </row>
    <row r="48" spans="2:9">
      <c r="F48" s="257"/>
      <c r="G48" s="258"/>
      <c r="H48" s="258"/>
      <c r="I48" s="54"/>
    </row>
    <row r="49" spans="6:9">
      <c r="F49" s="257"/>
      <c r="G49" s="258"/>
      <c r="H49" s="258"/>
      <c r="I49" s="54"/>
    </row>
    <row r="50" spans="6:9">
      <c r="F50" s="257"/>
      <c r="G50" s="258"/>
      <c r="H50" s="258"/>
      <c r="I50" s="54"/>
    </row>
    <row r="51" spans="6:9">
      <c r="F51" s="257"/>
      <c r="G51" s="258"/>
      <c r="H51" s="258"/>
      <c r="I51" s="54"/>
    </row>
    <row r="52" spans="6:9">
      <c r="F52" s="257"/>
      <c r="G52" s="258"/>
      <c r="H52" s="258"/>
      <c r="I52" s="54"/>
    </row>
    <row r="53" spans="6:9">
      <c r="F53" s="257"/>
      <c r="G53" s="258"/>
      <c r="H53" s="258"/>
      <c r="I53" s="54"/>
    </row>
    <row r="54" spans="6:9">
      <c r="F54" s="257"/>
      <c r="G54" s="258"/>
      <c r="H54" s="258"/>
      <c r="I54" s="54"/>
    </row>
    <row r="55" spans="6:9">
      <c r="F55" s="257"/>
      <c r="G55" s="258"/>
      <c r="H55" s="258"/>
      <c r="I55" s="54"/>
    </row>
    <row r="56" spans="6:9">
      <c r="F56" s="257"/>
      <c r="G56" s="258"/>
      <c r="H56" s="258"/>
      <c r="I56" s="54"/>
    </row>
    <row r="57" spans="6:9">
      <c r="F57" s="257"/>
      <c r="G57" s="258"/>
      <c r="H57" s="258"/>
      <c r="I57" s="54"/>
    </row>
    <row r="58" spans="6:9">
      <c r="F58" s="257"/>
      <c r="G58" s="258"/>
      <c r="H58" s="258"/>
      <c r="I58" s="54"/>
    </row>
    <row r="59" spans="6:9">
      <c r="F59" s="257"/>
      <c r="G59" s="258"/>
      <c r="H59" s="258"/>
      <c r="I59" s="54"/>
    </row>
    <row r="60" spans="6:9">
      <c r="F60" s="257"/>
      <c r="G60" s="258"/>
      <c r="H60" s="258"/>
      <c r="I60" s="54"/>
    </row>
    <row r="61" spans="6:9">
      <c r="F61" s="257"/>
      <c r="G61" s="258"/>
      <c r="H61" s="258"/>
      <c r="I61" s="54"/>
    </row>
    <row r="62" spans="6:9">
      <c r="F62" s="257"/>
      <c r="G62" s="258"/>
      <c r="H62" s="258"/>
      <c r="I62" s="54"/>
    </row>
    <row r="63" spans="6:9">
      <c r="F63" s="257"/>
      <c r="G63" s="258"/>
      <c r="H63" s="258"/>
      <c r="I63" s="54"/>
    </row>
    <row r="64" spans="6:9">
      <c r="F64" s="257"/>
      <c r="G64" s="258"/>
      <c r="H64" s="258"/>
      <c r="I64" s="54"/>
    </row>
    <row r="65" spans="6:9">
      <c r="F65" s="257"/>
      <c r="G65" s="258"/>
      <c r="H65" s="258"/>
      <c r="I65" s="54"/>
    </row>
    <row r="66" spans="6:9">
      <c r="F66" s="257"/>
      <c r="G66" s="258"/>
      <c r="H66" s="258"/>
      <c r="I66" s="54"/>
    </row>
    <row r="67" spans="6:9">
      <c r="F67" s="257"/>
      <c r="G67" s="258"/>
      <c r="H67" s="258"/>
      <c r="I67" s="54"/>
    </row>
    <row r="68" spans="6:9">
      <c r="F68" s="257"/>
      <c r="G68" s="258"/>
      <c r="H68" s="258"/>
      <c r="I68" s="54"/>
    </row>
    <row r="69" spans="6:9">
      <c r="F69" s="257"/>
      <c r="G69" s="258"/>
      <c r="H69" s="258"/>
      <c r="I69" s="54"/>
    </row>
    <row r="70" spans="6:9">
      <c r="F70" s="257"/>
      <c r="G70" s="258"/>
      <c r="H70" s="258"/>
      <c r="I70" s="54"/>
    </row>
    <row r="71" spans="6:9">
      <c r="F71" s="257"/>
      <c r="G71" s="258"/>
      <c r="H71" s="258"/>
      <c r="I71" s="54"/>
    </row>
    <row r="72" spans="6:9">
      <c r="F72" s="257"/>
      <c r="G72" s="258"/>
      <c r="H72" s="258"/>
      <c r="I72" s="54"/>
    </row>
    <row r="73" spans="6:9">
      <c r="F73" s="257"/>
      <c r="G73" s="258"/>
      <c r="H73" s="258"/>
      <c r="I73" s="54"/>
    </row>
    <row r="74" spans="6:9">
      <c r="F74" s="257"/>
      <c r="G74" s="258"/>
      <c r="H74" s="258"/>
      <c r="I74" s="54"/>
    </row>
    <row r="75" spans="6:9">
      <c r="F75" s="257"/>
      <c r="G75" s="258"/>
      <c r="H75" s="258"/>
      <c r="I75" s="54"/>
    </row>
    <row r="76" spans="6:9">
      <c r="F76" s="257"/>
      <c r="G76" s="258"/>
      <c r="H76" s="258"/>
      <c r="I76" s="54"/>
    </row>
    <row r="77" spans="6:9">
      <c r="F77" s="257"/>
      <c r="G77" s="258"/>
      <c r="H77" s="258"/>
      <c r="I77" s="54"/>
    </row>
    <row r="78" spans="6:9">
      <c r="F78" s="257"/>
      <c r="G78" s="258"/>
      <c r="H78" s="258"/>
      <c r="I78" s="54"/>
    </row>
    <row r="79" spans="6:9">
      <c r="F79" s="257"/>
      <c r="G79" s="258"/>
      <c r="H79" s="258"/>
      <c r="I79" s="54"/>
    </row>
    <row r="80" spans="6:9">
      <c r="F80" s="257"/>
      <c r="G80" s="258"/>
      <c r="H80" s="258"/>
      <c r="I80" s="54"/>
    </row>
    <row r="81" spans="6:9">
      <c r="F81" s="257"/>
      <c r="G81" s="258"/>
      <c r="H81" s="258"/>
      <c r="I81" s="54"/>
    </row>
    <row r="82" spans="6:9">
      <c r="F82" s="257"/>
      <c r="G82" s="258"/>
      <c r="H82" s="258"/>
      <c r="I82" s="54"/>
    </row>
  </sheetData>
  <mergeCells count="4">
    <mergeCell ref="A1:B1"/>
    <mergeCell ref="A2:B2"/>
    <mergeCell ref="G2:I2"/>
    <mergeCell ref="H31:I3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158"/>
  <sheetViews>
    <sheetView showGridLines="0" showZeros="0" zoomScaleSheetLayoutView="100" workbookViewId="0">
      <selection activeCell="J1" sqref="J1:J65536 K1:K65536"/>
    </sheetView>
  </sheetViews>
  <sheetFormatPr defaultRowHeight="12.75"/>
  <cols>
    <col min="1" max="1" width="4.42578125" style="260" customWidth="1"/>
    <col min="2" max="2" width="11.5703125" style="260" customWidth="1"/>
    <col min="3" max="3" width="40.42578125" style="260" customWidth="1"/>
    <col min="4" max="4" width="5.5703125" style="260" customWidth="1"/>
    <col min="5" max="5" width="8.5703125" style="272" customWidth="1"/>
    <col min="6" max="6" width="9.85546875" style="260" customWidth="1"/>
    <col min="7" max="7" width="13.85546875" style="260" customWidth="1"/>
    <col min="8" max="8" width="11.7109375" style="260" hidden="1" customWidth="1"/>
    <col min="9" max="9" width="11.5703125" style="260" hidden="1" customWidth="1"/>
    <col min="10" max="10" width="11" style="260" hidden="1" customWidth="1"/>
    <col min="11" max="11" width="10.42578125" style="260" hidden="1" customWidth="1"/>
    <col min="12" max="12" width="75.42578125" style="260" customWidth="1"/>
    <col min="13" max="13" width="45.28515625" style="260" customWidth="1"/>
    <col min="14" max="16384" width="9.140625" style="260"/>
  </cols>
  <sheetData>
    <row r="1" spans="1:80" ht="15.75">
      <c r="A1" s="259" t="s">
        <v>100</v>
      </c>
      <c r="B1" s="259"/>
      <c r="C1" s="259"/>
      <c r="D1" s="259"/>
      <c r="E1" s="259"/>
      <c r="F1" s="259"/>
      <c r="G1" s="259"/>
    </row>
    <row r="2" spans="1:80" ht="14.25" customHeight="1" thickBot="1">
      <c r="B2" s="261"/>
      <c r="C2" s="262"/>
      <c r="D2" s="262"/>
      <c r="E2" s="263"/>
      <c r="F2" s="262"/>
      <c r="G2" s="262"/>
    </row>
    <row r="3" spans="1:80" ht="13.5" thickTop="1">
      <c r="A3" s="204" t="s">
        <v>2</v>
      </c>
      <c r="B3" s="205"/>
      <c r="C3" s="206" t="s">
        <v>103</v>
      </c>
      <c r="D3" s="207"/>
      <c r="E3" s="264" t="s">
        <v>85</v>
      </c>
      <c r="F3" s="265" t="str">
        <f>'SO01 SO01 Rek'!H1</f>
        <v>SO01</v>
      </c>
      <c r="G3" s="266"/>
    </row>
    <row r="4" spans="1:80" ht="13.5" thickBot="1">
      <c r="A4" s="267" t="s">
        <v>76</v>
      </c>
      <c r="B4" s="213"/>
      <c r="C4" s="214" t="s">
        <v>106</v>
      </c>
      <c r="D4" s="215"/>
      <c r="E4" s="268" t="str">
        <f>'SO01 SO01 Rek'!G2</f>
        <v>Bazén RUMPAL - STARZ Strakonice</v>
      </c>
      <c r="F4" s="269"/>
      <c r="G4" s="270"/>
    </row>
    <row r="5" spans="1:80" ht="13.5" thickTop="1">
      <c r="A5" s="271"/>
      <c r="G5" s="273"/>
    </row>
    <row r="6" spans="1:80" ht="27" customHeight="1">
      <c r="A6" s="274" t="s">
        <v>86</v>
      </c>
      <c r="B6" s="275" t="s">
        <v>87</v>
      </c>
      <c r="C6" s="275" t="s">
        <v>88</v>
      </c>
      <c r="D6" s="275" t="s">
        <v>89</v>
      </c>
      <c r="E6" s="276" t="s">
        <v>90</v>
      </c>
      <c r="F6" s="275" t="s">
        <v>91</v>
      </c>
      <c r="G6" s="277" t="s">
        <v>92</v>
      </c>
      <c r="H6" s="278" t="s">
        <v>93</v>
      </c>
      <c r="I6" s="278" t="s">
        <v>94</v>
      </c>
      <c r="J6" s="278" t="s">
        <v>95</v>
      </c>
      <c r="K6" s="278" t="s">
        <v>96</v>
      </c>
    </row>
    <row r="7" spans="1:80">
      <c r="A7" s="279" t="s">
        <v>97</v>
      </c>
      <c r="B7" s="280" t="s">
        <v>107</v>
      </c>
      <c r="C7" s="281" t="s">
        <v>108</v>
      </c>
      <c r="D7" s="282"/>
      <c r="E7" s="283"/>
      <c r="F7" s="283"/>
      <c r="G7" s="284"/>
      <c r="H7" s="285"/>
      <c r="I7" s="286"/>
      <c r="J7" s="287"/>
      <c r="K7" s="288"/>
      <c r="O7" s="289">
        <v>1</v>
      </c>
    </row>
    <row r="8" spans="1:80">
      <c r="A8" s="290">
        <v>1</v>
      </c>
      <c r="B8" s="291" t="s">
        <v>110</v>
      </c>
      <c r="C8" s="292" t="s">
        <v>111</v>
      </c>
      <c r="D8" s="293" t="s">
        <v>112</v>
      </c>
      <c r="E8" s="294">
        <v>104</v>
      </c>
      <c r="F8" s="294">
        <v>0</v>
      </c>
      <c r="G8" s="295">
        <f>E8*F8</f>
        <v>0</v>
      </c>
      <c r="H8" s="296">
        <v>5.0950000000000002E-2</v>
      </c>
      <c r="I8" s="297">
        <f>E8*H8</f>
        <v>5.2988</v>
      </c>
      <c r="J8" s="296">
        <v>0</v>
      </c>
      <c r="K8" s="297">
        <f>E8*J8</f>
        <v>0</v>
      </c>
      <c r="O8" s="289">
        <v>2</v>
      </c>
      <c r="AA8" s="260">
        <v>1</v>
      </c>
      <c r="AB8" s="260">
        <v>1</v>
      </c>
      <c r="AC8" s="260">
        <v>1</v>
      </c>
      <c r="AZ8" s="260">
        <v>1</v>
      </c>
      <c r="BA8" s="260">
        <f>IF(AZ8=1,G8,0)</f>
        <v>0</v>
      </c>
      <c r="BB8" s="260">
        <f>IF(AZ8=2,G8,0)</f>
        <v>0</v>
      </c>
      <c r="BC8" s="260">
        <f>IF(AZ8=3,G8,0)</f>
        <v>0</v>
      </c>
      <c r="BD8" s="260">
        <f>IF(AZ8=4,G8,0)</f>
        <v>0</v>
      </c>
      <c r="BE8" s="260">
        <f>IF(AZ8=5,G8,0)</f>
        <v>0</v>
      </c>
      <c r="CA8" s="289">
        <v>1</v>
      </c>
      <c r="CB8" s="289">
        <v>1</v>
      </c>
    </row>
    <row r="9" spans="1:80">
      <c r="A9" s="298"/>
      <c r="B9" s="301"/>
      <c r="C9" s="302" t="s">
        <v>113</v>
      </c>
      <c r="D9" s="303"/>
      <c r="E9" s="304">
        <v>104</v>
      </c>
      <c r="F9" s="305"/>
      <c r="G9" s="306"/>
      <c r="H9" s="307"/>
      <c r="I9" s="299"/>
      <c r="J9" s="308"/>
      <c r="K9" s="299"/>
      <c r="M9" s="300" t="s">
        <v>113</v>
      </c>
      <c r="O9" s="289"/>
    </row>
    <row r="10" spans="1:80">
      <c r="A10" s="309"/>
      <c r="B10" s="310" t="s">
        <v>98</v>
      </c>
      <c r="C10" s="311" t="s">
        <v>109</v>
      </c>
      <c r="D10" s="312"/>
      <c r="E10" s="313"/>
      <c r="F10" s="314"/>
      <c r="G10" s="315">
        <f>SUM(G7:G9)</f>
        <v>0</v>
      </c>
      <c r="H10" s="316"/>
      <c r="I10" s="317">
        <f>SUM(I7:I9)</f>
        <v>5.2988</v>
      </c>
      <c r="J10" s="316"/>
      <c r="K10" s="317">
        <f>SUM(K7:K9)</f>
        <v>0</v>
      </c>
      <c r="O10" s="289">
        <v>4</v>
      </c>
      <c r="BA10" s="318">
        <f>SUM(BA7:BA9)</f>
        <v>0</v>
      </c>
      <c r="BB10" s="318">
        <f>SUM(BB7:BB9)</f>
        <v>0</v>
      </c>
      <c r="BC10" s="318">
        <f>SUM(BC7:BC9)</f>
        <v>0</v>
      </c>
      <c r="BD10" s="318">
        <f>SUM(BD7:BD9)</f>
        <v>0</v>
      </c>
      <c r="BE10" s="318">
        <f>SUM(BE7:BE9)</f>
        <v>0</v>
      </c>
    </row>
    <row r="11" spans="1:80">
      <c r="A11" s="279" t="s">
        <v>97</v>
      </c>
      <c r="B11" s="280" t="s">
        <v>114</v>
      </c>
      <c r="C11" s="281" t="s">
        <v>115</v>
      </c>
      <c r="D11" s="282"/>
      <c r="E11" s="283"/>
      <c r="F11" s="283"/>
      <c r="G11" s="284"/>
      <c r="H11" s="285"/>
      <c r="I11" s="286"/>
      <c r="J11" s="287"/>
      <c r="K11" s="288"/>
      <c r="O11" s="289">
        <v>1</v>
      </c>
    </row>
    <row r="12" spans="1:80" ht="22.5">
      <c r="A12" s="290">
        <v>2</v>
      </c>
      <c r="B12" s="291" t="s">
        <v>117</v>
      </c>
      <c r="C12" s="292" t="s">
        <v>118</v>
      </c>
      <c r="D12" s="293" t="s">
        <v>112</v>
      </c>
      <c r="E12" s="294">
        <v>188.7</v>
      </c>
      <c r="F12" s="294">
        <v>0</v>
      </c>
      <c r="G12" s="295">
        <f>E12*F12</f>
        <v>0</v>
      </c>
      <c r="H12" s="296">
        <v>5.0299999999999997E-3</v>
      </c>
      <c r="I12" s="297">
        <f>E12*H12</f>
        <v>0.94916099999999992</v>
      </c>
      <c r="J12" s="296">
        <v>0</v>
      </c>
      <c r="K12" s="297">
        <f>E12*J12</f>
        <v>0</v>
      </c>
      <c r="O12" s="289">
        <v>2</v>
      </c>
      <c r="AA12" s="260">
        <v>1</v>
      </c>
      <c r="AB12" s="260">
        <v>1</v>
      </c>
      <c r="AC12" s="260">
        <v>1</v>
      </c>
      <c r="AZ12" s="260">
        <v>1</v>
      </c>
      <c r="BA12" s="260">
        <f>IF(AZ12=1,G12,0)</f>
        <v>0</v>
      </c>
      <c r="BB12" s="260">
        <f>IF(AZ12=2,G12,0)</f>
        <v>0</v>
      </c>
      <c r="BC12" s="260">
        <f>IF(AZ12=3,G12,0)</f>
        <v>0</v>
      </c>
      <c r="BD12" s="260">
        <f>IF(AZ12=4,G12,0)</f>
        <v>0</v>
      </c>
      <c r="BE12" s="260">
        <f>IF(AZ12=5,G12,0)</f>
        <v>0</v>
      </c>
      <c r="CA12" s="289">
        <v>1</v>
      </c>
      <c r="CB12" s="289">
        <v>1</v>
      </c>
    </row>
    <row r="13" spans="1:80">
      <c r="A13" s="298"/>
      <c r="B13" s="301"/>
      <c r="C13" s="302" t="s">
        <v>119</v>
      </c>
      <c r="D13" s="303"/>
      <c r="E13" s="304">
        <v>188.7</v>
      </c>
      <c r="F13" s="305"/>
      <c r="G13" s="306"/>
      <c r="H13" s="307"/>
      <c r="I13" s="299"/>
      <c r="J13" s="308"/>
      <c r="K13" s="299"/>
      <c r="M13" s="300" t="s">
        <v>119</v>
      </c>
      <c r="O13" s="289"/>
    </row>
    <row r="14" spans="1:80" ht="22.5">
      <c r="A14" s="290">
        <v>3</v>
      </c>
      <c r="B14" s="291" t="s">
        <v>120</v>
      </c>
      <c r="C14" s="292" t="s">
        <v>121</v>
      </c>
      <c r="D14" s="293" t="s">
        <v>112</v>
      </c>
      <c r="E14" s="294">
        <v>50</v>
      </c>
      <c r="F14" s="294">
        <v>0</v>
      </c>
      <c r="G14" s="295">
        <f>E14*F14</f>
        <v>0</v>
      </c>
      <c r="H14" s="296">
        <v>8.3999999999999995E-3</v>
      </c>
      <c r="I14" s="297">
        <f>E14*H14</f>
        <v>0.42</v>
      </c>
      <c r="J14" s="296">
        <v>0</v>
      </c>
      <c r="K14" s="297">
        <f>E14*J14</f>
        <v>0</v>
      </c>
      <c r="O14" s="289">
        <v>2</v>
      </c>
      <c r="AA14" s="260">
        <v>1</v>
      </c>
      <c r="AB14" s="260">
        <v>1</v>
      </c>
      <c r="AC14" s="260">
        <v>1</v>
      </c>
      <c r="AZ14" s="260">
        <v>1</v>
      </c>
      <c r="BA14" s="260">
        <f>IF(AZ14=1,G14,0)</f>
        <v>0</v>
      </c>
      <c r="BB14" s="260">
        <f>IF(AZ14=2,G14,0)</f>
        <v>0</v>
      </c>
      <c r="BC14" s="260">
        <f>IF(AZ14=3,G14,0)</f>
        <v>0</v>
      </c>
      <c r="BD14" s="260">
        <f>IF(AZ14=4,G14,0)</f>
        <v>0</v>
      </c>
      <c r="BE14" s="260">
        <f>IF(AZ14=5,G14,0)</f>
        <v>0</v>
      </c>
      <c r="CA14" s="289">
        <v>1</v>
      </c>
      <c r="CB14" s="289">
        <v>1</v>
      </c>
    </row>
    <row r="15" spans="1:80">
      <c r="A15" s="309"/>
      <c r="B15" s="310" t="s">
        <v>98</v>
      </c>
      <c r="C15" s="311" t="s">
        <v>116</v>
      </c>
      <c r="D15" s="312"/>
      <c r="E15" s="313"/>
      <c r="F15" s="314"/>
      <c r="G15" s="315">
        <f>SUM(G11:G14)</f>
        <v>0</v>
      </c>
      <c r="H15" s="316"/>
      <c r="I15" s="317">
        <f>SUM(I11:I14)</f>
        <v>1.3691609999999999</v>
      </c>
      <c r="J15" s="316"/>
      <c r="K15" s="317">
        <f>SUM(K11:K14)</f>
        <v>0</v>
      </c>
      <c r="O15" s="289">
        <v>4</v>
      </c>
      <c r="BA15" s="318">
        <f>SUM(BA11:BA14)</f>
        <v>0</v>
      </c>
      <c r="BB15" s="318">
        <f>SUM(BB11:BB14)</f>
        <v>0</v>
      </c>
      <c r="BC15" s="318">
        <f>SUM(BC11:BC14)</f>
        <v>0</v>
      </c>
      <c r="BD15" s="318">
        <f>SUM(BD11:BD14)</f>
        <v>0</v>
      </c>
      <c r="BE15" s="318">
        <f>SUM(BE11:BE14)</f>
        <v>0</v>
      </c>
    </row>
    <row r="16" spans="1:80">
      <c r="A16" s="279" t="s">
        <v>97</v>
      </c>
      <c r="B16" s="280" t="s">
        <v>122</v>
      </c>
      <c r="C16" s="281" t="s">
        <v>123</v>
      </c>
      <c r="D16" s="282"/>
      <c r="E16" s="283"/>
      <c r="F16" s="283"/>
      <c r="G16" s="284"/>
      <c r="H16" s="285"/>
      <c r="I16" s="286"/>
      <c r="J16" s="287"/>
      <c r="K16" s="288"/>
      <c r="O16" s="289">
        <v>1</v>
      </c>
    </row>
    <row r="17" spans="1:80" ht="22.5">
      <c r="A17" s="290">
        <v>4</v>
      </c>
      <c r="B17" s="291" t="s">
        <v>125</v>
      </c>
      <c r="C17" s="292" t="s">
        <v>126</v>
      </c>
      <c r="D17" s="293" t="s">
        <v>127</v>
      </c>
      <c r="E17" s="294">
        <v>40</v>
      </c>
      <c r="F17" s="294">
        <v>0</v>
      </c>
      <c r="G17" s="295">
        <f>E17*F17</f>
        <v>0</v>
      </c>
      <c r="H17" s="296">
        <v>3.15E-3</v>
      </c>
      <c r="I17" s="297">
        <f>E17*H17</f>
        <v>0.126</v>
      </c>
      <c r="J17" s="296">
        <v>0</v>
      </c>
      <c r="K17" s="297">
        <f>E17*J17</f>
        <v>0</v>
      </c>
      <c r="O17" s="289">
        <v>2</v>
      </c>
      <c r="AA17" s="260">
        <v>1</v>
      </c>
      <c r="AB17" s="260">
        <v>1</v>
      </c>
      <c r="AC17" s="260">
        <v>1</v>
      </c>
      <c r="AZ17" s="260">
        <v>1</v>
      </c>
      <c r="BA17" s="260">
        <f>IF(AZ17=1,G17,0)</f>
        <v>0</v>
      </c>
      <c r="BB17" s="260">
        <f>IF(AZ17=2,G17,0)</f>
        <v>0</v>
      </c>
      <c r="BC17" s="260">
        <f>IF(AZ17=3,G17,0)</f>
        <v>0</v>
      </c>
      <c r="BD17" s="260">
        <f>IF(AZ17=4,G17,0)</f>
        <v>0</v>
      </c>
      <c r="BE17" s="260">
        <f>IF(AZ17=5,G17,0)</f>
        <v>0</v>
      </c>
      <c r="CA17" s="289">
        <v>1</v>
      </c>
      <c r="CB17" s="289">
        <v>1</v>
      </c>
    </row>
    <row r="18" spans="1:80" ht="22.5">
      <c r="A18" s="290">
        <v>5</v>
      </c>
      <c r="B18" s="291" t="s">
        <v>128</v>
      </c>
      <c r="C18" s="292" t="s">
        <v>129</v>
      </c>
      <c r="D18" s="293" t="s">
        <v>112</v>
      </c>
      <c r="E18" s="294">
        <v>30.75</v>
      </c>
      <c r="F18" s="294">
        <v>0</v>
      </c>
      <c r="G18" s="295">
        <f>E18*F18</f>
        <v>0</v>
      </c>
      <c r="H18" s="296">
        <v>4.2860000000000002E-2</v>
      </c>
      <c r="I18" s="297">
        <f>E18*H18</f>
        <v>1.3179450000000001</v>
      </c>
      <c r="J18" s="296">
        <v>0</v>
      </c>
      <c r="K18" s="297">
        <f>E18*J18</f>
        <v>0</v>
      </c>
      <c r="O18" s="289">
        <v>2</v>
      </c>
      <c r="AA18" s="260">
        <v>1</v>
      </c>
      <c r="AB18" s="260">
        <v>1</v>
      </c>
      <c r="AC18" s="260">
        <v>1</v>
      </c>
      <c r="AZ18" s="260">
        <v>1</v>
      </c>
      <c r="BA18" s="260">
        <f>IF(AZ18=1,G18,0)</f>
        <v>0</v>
      </c>
      <c r="BB18" s="260">
        <f>IF(AZ18=2,G18,0)</f>
        <v>0</v>
      </c>
      <c r="BC18" s="260">
        <f>IF(AZ18=3,G18,0)</f>
        <v>0</v>
      </c>
      <c r="BD18" s="260">
        <f>IF(AZ18=4,G18,0)</f>
        <v>0</v>
      </c>
      <c r="BE18" s="260">
        <f>IF(AZ18=5,G18,0)</f>
        <v>0</v>
      </c>
      <c r="CA18" s="289">
        <v>1</v>
      </c>
      <c r="CB18" s="289">
        <v>1</v>
      </c>
    </row>
    <row r="19" spans="1:80">
      <c r="A19" s="298"/>
      <c r="B19" s="301"/>
      <c r="C19" s="302" t="s">
        <v>130</v>
      </c>
      <c r="D19" s="303"/>
      <c r="E19" s="304">
        <v>30.75</v>
      </c>
      <c r="F19" s="305"/>
      <c r="G19" s="306"/>
      <c r="H19" s="307"/>
      <c r="I19" s="299"/>
      <c r="J19" s="308"/>
      <c r="K19" s="299"/>
      <c r="M19" s="300" t="s">
        <v>130</v>
      </c>
      <c r="O19" s="289"/>
    </row>
    <row r="20" spans="1:80" ht="22.5">
      <c r="A20" s="290">
        <v>6</v>
      </c>
      <c r="B20" s="291" t="s">
        <v>131</v>
      </c>
      <c r="C20" s="292" t="s">
        <v>132</v>
      </c>
      <c r="D20" s="293" t="s">
        <v>112</v>
      </c>
      <c r="E20" s="294">
        <v>95.67</v>
      </c>
      <c r="F20" s="294">
        <v>0</v>
      </c>
      <c r="G20" s="295">
        <f>E20*F20</f>
        <v>0</v>
      </c>
      <c r="H20" s="296">
        <v>4.165E-2</v>
      </c>
      <c r="I20" s="297">
        <f>E20*H20</f>
        <v>3.9846555000000001</v>
      </c>
      <c r="J20" s="296">
        <v>0</v>
      </c>
      <c r="K20" s="297">
        <f>E20*J20</f>
        <v>0</v>
      </c>
      <c r="O20" s="289">
        <v>2</v>
      </c>
      <c r="AA20" s="260">
        <v>1</v>
      </c>
      <c r="AB20" s="260">
        <v>1</v>
      </c>
      <c r="AC20" s="260">
        <v>1</v>
      </c>
      <c r="AZ20" s="260">
        <v>1</v>
      </c>
      <c r="BA20" s="260">
        <f>IF(AZ20=1,G20,0)</f>
        <v>0</v>
      </c>
      <c r="BB20" s="260">
        <f>IF(AZ20=2,G20,0)</f>
        <v>0</v>
      </c>
      <c r="BC20" s="260">
        <f>IF(AZ20=3,G20,0)</f>
        <v>0</v>
      </c>
      <c r="BD20" s="260">
        <f>IF(AZ20=4,G20,0)</f>
        <v>0</v>
      </c>
      <c r="BE20" s="260">
        <f>IF(AZ20=5,G20,0)</f>
        <v>0</v>
      </c>
      <c r="CA20" s="289">
        <v>1</v>
      </c>
      <c r="CB20" s="289">
        <v>1</v>
      </c>
    </row>
    <row r="21" spans="1:80">
      <c r="A21" s="298"/>
      <c r="B21" s="301"/>
      <c r="C21" s="302" t="s">
        <v>133</v>
      </c>
      <c r="D21" s="303"/>
      <c r="E21" s="304">
        <v>64.92</v>
      </c>
      <c r="F21" s="305"/>
      <c r="G21" s="306"/>
      <c r="H21" s="307"/>
      <c r="I21" s="299"/>
      <c r="J21" s="308"/>
      <c r="K21" s="299"/>
      <c r="M21" s="300" t="s">
        <v>133</v>
      </c>
      <c r="O21" s="289"/>
    </row>
    <row r="22" spans="1:80">
      <c r="A22" s="298"/>
      <c r="B22" s="301"/>
      <c r="C22" s="302" t="s">
        <v>134</v>
      </c>
      <c r="D22" s="303"/>
      <c r="E22" s="304">
        <v>30.75</v>
      </c>
      <c r="F22" s="305"/>
      <c r="G22" s="306"/>
      <c r="H22" s="307"/>
      <c r="I22" s="299"/>
      <c r="J22" s="308"/>
      <c r="K22" s="299"/>
      <c r="M22" s="300" t="s">
        <v>134</v>
      </c>
      <c r="O22" s="289"/>
    </row>
    <row r="23" spans="1:80">
      <c r="A23" s="290">
        <v>7</v>
      </c>
      <c r="B23" s="291" t="s">
        <v>135</v>
      </c>
      <c r="C23" s="292" t="s">
        <v>136</v>
      </c>
      <c r="D23" s="293" t="s">
        <v>112</v>
      </c>
      <c r="E23" s="294">
        <v>301.60000000000002</v>
      </c>
      <c r="F23" s="294">
        <v>0</v>
      </c>
      <c r="G23" s="295">
        <f>E23*F23</f>
        <v>0</v>
      </c>
      <c r="H23" s="296">
        <v>0</v>
      </c>
      <c r="I23" s="297">
        <f>E23*H23</f>
        <v>0</v>
      </c>
      <c r="J23" s="296">
        <v>0</v>
      </c>
      <c r="K23" s="297">
        <f>E23*J23</f>
        <v>0</v>
      </c>
      <c r="O23" s="289">
        <v>2</v>
      </c>
      <c r="AA23" s="260">
        <v>1</v>
      </c>
      <c r="AB23" s="260">
        <v>1</v>
      </c>
      <c r="AC23" s="260">
        <v>1</v>
      </c>
      <c r="AZ23" s="260">
        <v>1</v>
      </c>
      <c r="BA23" s="260">
        <f>IF(AZ23=1,G23,0)</f>
        <v>0</v>
      </c>
      <c r="BB23" s="260">
        <f>IF(AZ23=2,G23,0)</f>
        <v>0</v>
      </c>
      <c r="BC23" s="260">
        <f>IF(AZ23=3,G23,0)</f>
        <v>0</v>
      </c>
      <c r="BD23" s="260">
        <f>IF(AZ23=4,G23,0)</f>
        <v>0</v>
      </c>
      <c r="BE23" s="260">
        <f>IF(AZ23=5,G23,0)</f>
        <v>0</v>
      </c>
      <c r="CA23" s="289">
        <v>1</v>
      </c>
      <c r="CB23" s="289">
        <v>1</v>
      </c>
    </row>
    <row r="24" spans="1:80">
      <c r="A24" s="298"/>
      <c r="B24" s="301"/>
      <c r="C24" s="302" t="s">
        <v>137</v>
      </c>
      <c r="D24" s="303"/>
      <c r="E24" s="304">
        <v>188.77</v>
      </c>
      <c r="F24" s="305"/>
      <c r="G24" s="306"/>
      <c r="H24" s="307"/>
      <c r="I24" s="299"/>
      <c r="J24" s="308"/>
      <c r="K24" s="299"/>
      <c r="M24" s="300" t="s">
        <v>137</v>
      </c>
      <c r="O24" s="289"/>
    </row>
    <row r="25" spans="1:80">
      <c r="A25" s="298"/>
      <c r="B25" s="301"/>
      <c r="C25" s="302" t="s">
        <v>138</v>
      </c>
      <c r="D25" s="303"/>
      <c r="E25" s="304">
        <v>82.08</v>
      </c>
      <c r="F25" s="305"/>
      <c r="G25" s="306"/>
      <c r="H25" s="307"/>
      <c r="I25" s="299"/>
      <c r="J25" s="308"/>
      <c r="K25" s="299"/>
      <c r="M25" s="300" t="s">
        <v>138</v>
      </c>
      <c r="O25" s="289"/>
    </row>
    <row r="26" spans="1:80">
      <c r="A26" s="298"/>
      <c r="B26" s="301"/>
      <c r="C26" s="302" t="s">
        <v>130</v>
      </c>
      <c r="D26" s="303"/>
      <c r="E26" s="304">
        <v>30.75</v>
      </c>
      <c r="F26" s="305"/>
      <c r="G26" s="306"/>
      <c r="H26" s="307"/>
      <c r="I26" s="299"/>
      <c r="J26" s="308"/>
      <c r="K26" s="299"/>
      <c r="M26" s="300" t="s">
        <v>130</v>
      </c>
      <c r="O26" s="289"/>
    </row>
    <row r="27" spans="1:80">
      <c r="A27" s="309"/>
      <c r="B27" s="310" t="s">
        <v>98</v>
      </c>
      <c r="C27" s="311" t="s">
        <v>124</v>
      </c>
      <c r="D27" s="312"/>
      <c r="E27" s="313"/>
      <c r="F27" s="314"/>
      <c r="G27" s="315">
        <f>SUM(G16:G26)</f>
        <v>0</v>
      </c>
      <c r="H27" s="316"/>
      <c r="I27" s="317">
        <f>SUM(I16:I26)</f>
        <v>5.4286004999999999</v>
      </c>
      <c r="J27" s="316"/>
      <c r="K27" s="317">
        <f>SUM(K16:K26)</f>
        <v>0</v>
      </c>
      <c r="O27" s="289">
        <v>4</v>
      </c>
      <c r="BA27" s="318">
        <f>SUM(BA16:BA26)</f>
        <v>0</v>
      </c>
      <c r="BB27" s="318">
        <f>SUM(BB16:BB26)</f>
        <v>0</v>
      </c>
      <c r="BC27" s="318">
        <f>SUM(BC16:BC26)</f>
        <v>0</v>
      </c>
      <c r="BD27" s="318">
        <f>SUM(BD16:BD26)</f>
        <v>0</v>
      </c>
      <c r="BE27" s="318">
        <f>SUM(BE16:BE26)</f>
        <v>0</v>
      </c>
    </row>
    <row r="28" spans="1:80">
      <c r="A28" s="279" t="s">
        <v>97</v>
      </c>
      <c r="B28" s="280" t="s">
        <v>139</v>
      </c>
      <c r="C28" s="281" t="s">
        <v>140</v>
      </c>
      <c r="D28" s="282"/>
      <c r="E28" s="283"/>
      <c r="F28" s="283"/>
      <c r="G28" s="284"/>
      <c r="H28" s="285"/>
      <c r="I28" s="286"/>
      <c r="J28" s="287"/>
      <c r="K28" s="288"/>
      <c r="O28" s="289">
        <v>1</v>
      </c>
    </row>
    <row r="29" spans="1:80">
      <c r="A29" s="290">
        <v>8</v>
      </c>
      <c r="B29" s="291" t="s">
        <v>142</v>
      </c>
      <c r="C29" s="292" t="s">
        <v>143</v>
      </c>
      <c r="D29" s="293" t="s">
        <v>127</v>
      </c>
      <c r="E29" s="294">
        <v>54.7</v>
      </c>
      <c r="F29" s="294">
        <v>0</v>
      </c>
      <c r="G29" s="295">
        <f>E29*F29</f>
        <v>0</v>
      </c>
      <c r="H29" s="296">
        <v>0</v>
      </c>
      <c r="I29" s="297">
        <f>E29*H29</f>
        <v>0</v>
      </c>
      <c r="J29" s="296">
        <v>0</v>
      </c>
      <c r="K29" s="297">
        <f>E29*J29</f>
        <v>0</v>
      </c>
      <c r="O29" s="289">
        <v>2</v>
      </c>
      <c r="AA29" s="260">
        <v>1</v>
      </c>
      <c r="AB29" s="260">
        <v>1</v>
      </c>
      <c r="AC29" s="260">
        <v>1</v>
      </c>
      <c r="AZ29" s="260">
        <v>1</v>
      </c>
      <c r="BA29" s="260">
        <f>IF(AZ29=1,G29,0)</f>
        <v>0</v>
      </c>
      <c r="BB29" s="260">
        <f>IF(AZ29=2,G29,0)</f>
        <v>0</v>
      </c>
      <c r="BC29" s="260">
        <f>IF(AZ29=3,G29,0)</f>
        <v>0</v>
      </c>
      <c r="BD29" s="260">
        <f>IF(AZ29=4,G29,0)</f>
        <v>0</v>
      </c>
      <c r="BE29" s="260">
        <f>IF(AZ29=5,G29,0)</f>
        <v>0</v>
      </c>
      <c r="CA29" s="289">
        <v>1</v>
      </c>
      <c r="CB29" s="289">
        <v>1</v>
      </c>
    </row>
    <row r="30" spans="1:80">
      <c r="A30" s="309"/>
      <c r="B30" s="310" t="s">
        <v>98</v>
      </c>
      <c r="C30" s="311" t="s">
        <v>141</v>
      </c>
      <c r="D30" s="312"/>
      <c r="E30" s="313"/>
      <c r="F30" s="314"/>
      <c r="G30" s="315">
        <f>SUM(G28:G29)</f>
        <v>0</v>
      </c>
      <c r="H30" s="316"/>
      <c r="I30" s="317">
        <f>SUM(I28:I29)</f>
        <v>0</v>
      </c>
      <c r="J30" s="316"/>
      <c r="K30" s="317">
        <f>SUM(K28:K29)</f>
        <v>0</v>
      </c>
      <c r="O30" s="289">
        <v>4</v>
      </c>
      <c r="BA30" s="318">
        <f>SUM(BA28:BA29)</f>
        <v>0</v>
      </c>
      <c r="BB30" s="318">
        <f>SUM(BB28:BB29)</f>
        <v>0</v>
      </c>
      <c r="BC30" s="318">
        <f>SUM(BC28:BC29)</f>
        <v>0</v>
      </c>
      <c r="BD30" s="318">
        <f>SUM(BD28:BD29)</f>
        <v>0</v>
      </c>
      <c r="BE30" s="318">
        <f>SUM(BE28:BE29)</f>
        <v>0</v>
      </c>
    </row>
    <row r="31" spans="1:80">
      <c r="A31" s="279" t="s">
        <v>97</v>
      </c>
      <c r="B31" s="280" t="s">
        <v>144</v>
      </c>
      <c r="C31" s="281" t="s">
        <v>145</v>
      </c>
      <c r="D31" s="282"/>
      <c r="E31" s="283"/>
      <c r="F31" s="283"/>
      <c r="G31" s="284"/>
      <c r="H31" s="285"/>
      <c r="I31" s="286"/>
      <c r="J31" s="287"/>
      <c r="K31" s="288"/>
      <c r="O31" s="289">
        <v>1</v>
      </c>
    </row>
    <row r="32" spans="1:80">
      <c r="A32" s="290">
        <v>9</v>
      </c>
      <c r="B32" s="291" t="s">
        <v>147</v>
      </c>
      <c r="C32" s="292" t="s">
        <v>148</v>
      </c>
      <c r="D32" s="293" t="s">
        <v>149</v>
      </c>
      <c r="E32" s="294">
        <v>1</v>
      </c>
      <c r="F32" s="294">
        <v>0</v>
      </c>
      <c r="G32" s="295">
        <f>E32*F32</f>
        <v>0</v>
      </c>
      <c r="H32" s="296">
        <v>0</v>
      </c>
      <c r="I32" s="297">
        <f>E32*H32</f>
        <v>0</v>
      </c>
      <c r="J32" s="296"/>
      <c r="K32" s="297">
        <f>E32*J32</f>
        <v>0</v>
      </c>
      <c r="O32" s="289">
        <v>2</v>
      </c>
      <c r="AA32" s="260">
        <v>12</v>
      </c>
      <c r="AB32" s="260">
        <v>0</v>
      </c>
      <c r="AC32" s="260">
        <v>10</v>
      </c>
      <c r="AZ32" s="260">
        <v>1</v>
      </c>
      <c r="BA32" s="260">
        <f>IF(AZ32=1,G32,0)</f>
        <v>0</v>
      </c>
      <c r="BB32" s="260">
        <f>IF(AZ32=2,G32,0)</f>
        <v>0</v>
      </c>
      <c r="BC32" s="260">
        <f>IF(AZ32=3,G32,0)</f>
        <v>0</v>
      </c>
      <c r="BD32" s="260">
        <f>IF(AZ32=4,G32,0)</f>
        <v>0</v>
      </c>
      <c r="BE32" s="260">
        <f>IF(AZ32=5,G32,0)</f>
        <v>0</v>
      </c>
      <c r="CA32" s="289">
        <v>12</v>
      </c>
      <c r="CB32" s="289">
        <v>0</v>
      </c>
    </row>
    <row r="33" spans="1:80">
      <c r="A33" s="309"/>
      <c r="B33" s="310" t="s">
        <v>98</v>
      </c>
      <c r="C33" s="311" t="s">
        <v>146</v>
      </c>
      <c r="D33" s="312"/>
      <c r="E33" s="313"/>
      <c r="F33" s="314"/>
      <c r="G33" s="315">
        <f>SUM(G31:G32)</f>
        <v>0</v>
      </c>
      <c r="H33" s="316"/>
      <c r="I33" s="317">
        <f>SUM(I31:I32)</f>
        <v>0</v>
      </c>
      <c r="J33" s="316"/>
      <c r="K33" s="317">
        <f>SUM(K31:K32)</f>
        <v>0</v>
      </c>
      <c r="O33" s="289">
        <v>4</v>
      </c>
      <c r="BA33" s="318">
        <f>SUM(BA31:BA32)</f>
        <v>0</v>
      </c>
      <c r="BB33" s="318">
        <f>SUM(BB31:BB32)</f>
        <v>0</v>
      </c>
      <c r="BC33" s="318">
        <f>SUM(BC31:BC32)</f>
        <v>0</v>
      </c>
      <c r="BD33" s="318">
        <f>SUM(BD31:BD32)</f>
        <v>0</v>
      </c>
      <c r="BE33" s="318">
        <f>SUM(BE31:BE32)</f>
        <v>0</v>
      </c>
    </row>
    <row r="34" spans="1:80">
      <c r="A34" s="279" t="s">
        <v>97</v>
      </c>
      <c r="B34" s="280" t="s">
        <v>150</v>
      </c>
      <c r="C34" s="281" t="s">
        <v>151</v>
      </c>
      <c r="D34" s="282"/>
      <c r="E34" s="283"/>
      <c r="F34" s="283"/>
      <c r="G34" s="284"/>
      <c r="H34" s="285"/>
      <c r="I34" s="286"/>
      <c r="J34" s="287"/>
      <c r="K34" s="288"/>
      <c r="O34" s="289">
        <v>1</v>
      </c>
    </row>
    <row r="35" spans="1:80" ht="22.5">
      <c r="A35" s="290">
        <v>10</v>
      </c>
      <c r="B35" s="291" t="s">
        <v>153</v>
      </c>
      <c r="C35" s="292" t="s">
        <v>154</v>
      </c>
      <c r="D35" s="293" t="s">
        <v>112</v>
      </c>
      <c r="E35" s="294">
        <v>579.91999999999996</v>
      </c>
      <c r="F35" s="294">
        <v>0</v>
      </c>
      <c r="G35" s="295">
        <f>E35*F35</f>
        <v>0</v>
      </c>
      <c r="H35" s="296">
        <v>0</v>
      </c>
      <c r="I35" s="297">
        <f>E35*H35</f>
        <v>0</v>
      </c>
      <c r="J35" s="296">
        <v>-4.9000000000000002E-2</v>
      </c>
      <c r="K35" s="297">
        <f>E35*J35</f>
        <v>-28.416079999999997</v>
      </c>
      <c r="O35" s="289">
        <v>2</v>
      </c>
      <c r="AA35" s="260">
        <v>1</v>
      </c>
      <c r="AB35" s="260">
        <v>1</v>
      </c>
      <c r="AC35" s="260">
        <v>1</v>
      </c>
      <c r="AZ35" s="260">
        <v>1</v>
      </c>
      <c r="BA35" s="260">
        <f>IF(AZ35=1,G35,0)</f>
        <v>0</v>
      </c>
      <c r="BB35" s="260">
        <f>IF(AZ35=2,G35,0)</f>
        <v>0</v>
      </c>
      <c r="BC35" s="260">
        <f>IF(AZ35=3,G35,0)</f>
        <v>0</v>
      </c>
      <c r="BD35" s="260">
        <f>IF(AZ35=4,G35,0)</f>
        <v>0</v>
      </c>
      <c r="BE35" s="260">
        <f>IF(AZ35=5,G35,0)</f>
        <v>0</v>
      </c>
      <c r="CA35" s="289">
        <v>1</v>
      </c>
      <c r="CB35" s="289">
        <v>1</v>
      </c>
    </row>
    <row r="36" spans="1:80">
      <c r="A36" s="298"/>
      <c r="B36" s="301"/>
      <c r="C36" s="302" t="s">
        <v>137</v>
      </c>
      <c r="D36" s="303"/>
      <c r="E36" s="304">
        <v>188.77</v>
      </c>
      <c r="F36" s="305"/>
      <c r="G36" s="306"/>
      <c r="H36" s="307"/>
      <c r="I36" s="299"/>
      <c r="J36" s="308"/>
      <c r="K36" s="299"/>
      <c r="M36" s="300" t="s">
        <v>137</v>
      </c>
      <c r="O36" s="289"/>
    </row>
    <row r="37" spans="1:80">
      <c r="A37" s="298"/>
      <c r="B37" s="301"/>
      <c r="C37" s="302" t="s">
        <v>138</v>
      </c>
      <c r="D37" s="303"/>
      <c r="E37" s="304">
        <v>82.08</v>
      </c>
      <c r="F37" s="305"/>
      <c r="G37" s="306"/>
      <c r="H37" s="307"/>
      <c r="I37" s="299"/>
      <c r="J37" s="308"/>
      <c r="K37" s="299"/>
      <c r="M37" s="300" t="s">
        <v>138</v>
      </c>
      <c r="O37" s="289"/>
    </row>
    <row r="38" spans="1:80">
      <c r="A38" s="298"/>
      <c r="B38" s="301"/>
      <c r="C38" s="302" t="s">
        <v>155</v>
      </c>
      <c r="D38" s="303"/>
      <c r="E38" s="304">
        <v>278.32</v>
      </c>
      <c r="F38" s="305"/>
      <c r="G38" s="306"/>
      <c r="H38" s="307"/>
      <c r="I38" s="299"/>
      <c r="J38" s="308"/>
      <c r="K38" s="299"/>
      <c r="M38" s="300" t="s">
        <v>155</v>
      </c>
      <c r="O38" s="289"/>
    </row>
    <row r="39" spans="1:80">
      <c r="A39" s="298"/>
      <c r="B39" s="301"/>
      <c r="C39" s="302" t="s">
        <v>130</v>
      </c>
      <c r="D39" s="303"/>
      <c r="E39" s="304">
        <v>30.75</v>
      </c>
      <c r="F39" s="305"/>
      <c r="G39" s="306"/>
      <c r="H39" s="307"/>
      <c r="I39" s="299"/>
      <c r="J39" s="308"/>
      <c r="K39" s="299"/>
      <c r="M39" s="300" t="s">
        <v>130</v>
      </c>
      <c r="O39" s="289"/>
    </row>
    <row r="40" spans="1:80">
      <c r="A40" s="309"/>
      <c r="B40" s="310" t="s">
        <v>98</v>
      </c>
      <c r="C40" s="311" t="s">
        <v>152</v>
      </c>
      <c r="D40" s="312"/>
      <c r="E40" s="313"/>
      <c r="F40" s="314"/>
      <c r="G40" s="315">
        <f>SUM(G34:G39)</f>
        <v>0</v>
      </c>
      <c r="H40" s="316"/>
      <c r="I40" s="317">
        <f>SUM(I34:I39)</f>
        <v>0</v>
      </c>
      <c r="J40" s="316"/>
      <c r="K40" s="317">
        <f>SUM(K34:K39)</f>
        <v>-28.416079999999997</v>
      </c>
      <c r="O40" s="289">
        <v>4</v>
      </c>
      <c r="BA40" s="318">
        <f>SUM(BA34:BA39)</f>
        <v>0</v>
      </c>
      <c r="BB40" s="318">
        <f>SUM(BB34:BB39)</f>
        <v>0</v>
      </c>
      <c r="BC40" s="318">
        <f>SUM(BC34:BC39)</f>
        <v>0</v>
      </c>
      <c r="BD40" s="318">
        <f>SUM(BD34:BD39)</f>
        <v>0</v>
      </c>
      <c r="BE40" s="318">
        <f>SUM(BE34:BE39)</f>
        <v>0</v>
      </c>
    </row>
    <row r="41" spans="1:80">
      <c r="A41" s="279" t="s">
        <v>97</v>
      </c>
      <c r="B41" s="280" t="s">
        <v>156</v>
      </c>
      <c r="C41" s="281" t="s">
        <v>157</v>
      </c>
      <c r="D41" s="282"/>
      <c r="E41" s="283"/>
      <c r="F41" s="283"/>
      <c r="G41" s="284"/>
      <c r="H41" s="285"/>
      <c r="I41" s="286"/>
      <c r="J41" s="287"/>
      <c r="K41" s="288"/>
      <c r="O41" s="289">
        <v>1</v>
      </c>
    </row>
    <row r="42" spans="1:80">
      <c r="A42" s="290">
        <v>11</v>
      </c>
      <c r="B42" s="291" t="s">
        <v>159</v>
      </c>
      <c r="C42" s="292" t="s">
        <v>160</v>
      </c>
      <c r="D42" s="293" t="s">
        <v>161</v>
      </c>
      <c r="E42" s="294">
        <v>12.0965615</v>
      </c>
      <c r="F42" s="294">
        <v>0</v>
      </c>
      <c r="G42" s="295">
        <f>E42*F42</f>
        <v>0</v>
      </c>
      <c r="H42" s="296">
        <v>0</v>
      </c>
      <c r="I42" s="297">
        <f>E42*H42</f>
        <v>0</v>
      </c>
      <c r="J42" s="296"/>
      <c r="K42" s="297">
        <f>E42*J42</f>
        <v>0</v>
      </c>
      <c r="O42" s="289">
        <v>2</v>
      </c>
      <c r="AA42" s="260">
        <v>7</v>
      </c>
      <c r="AB42" s="260">
        <v>1</v>
      </c>
      <c r="AC42" s="260">
        <v>2</v>
      </c>
      <c r="AZ42" s="260">
        <v>1</v>
      </c>
      <c r="BA42" s="260">
        <f>IF(AZ42=1,G42,0)</f>
        <v>0</v>
      </c>
      <c r="BB42" s="260">
        <f>IF(AZ42=2,G42,0)</f>
        <v>0</v>
      </c>
      <c r="BC42" s="260">
        <f>IF(AZ42=3,G42,0)</f>
        <v>0</v>
      </c>
      <c r="BD42" s="260">
        <f>IF(AZ42=4,G42,0)</f>
        <v>0</v>
      </c>
      <c r="BE42" s="260">
        <f>IF(AZ42=5,G42,0)</f>
        <v>0</v>
      </c>
      <c r="CA42" s="289">
        <v>7</v>
      </c>
      <c r="CB42" s="289">
        <v>1</v>
      </c>
    </row>
    <row r="43" spans="1:80">
      <c r="A43" s="309"/>
      <c r="B43" s="310" t="s">
        <v>98</v>
      </c>
      <c r="C43" s="311" t="s">
        <v>158</v>
      </c>
      <c r="D43" s="312"/>
      <c r="E43" s="313"/>
      <c r="F43" s="314"/>
      <c r="G43" s="315">
        <f>SUM(G41:G42)</f>
        <v>0</v>
      </c>
      <c r="H43" s="316"/>
      <c r="I43" s="317">
        <f>SUM(I41:I42)</f>
        <v>0</v>
      </c>
      <c r="J43" s="316"/>
      <c r="K43" s="317">
        <f>SUM(K41:K42)</f>
        <v>0</v>
      </c>
      <c r="O43" s="289">
        <v>4</v>
      </c>
      <c r="BA43" s="318">
        <f>SUM(BA41:BA42)</f>
        <v>0</v>
      </c>
      <c r="BB43" s="318">
        <f>SUM(BB41:BB42)</f>
        <v>0</v>
      </c>
      <c r="BC43" s="318">
        <f>SUM(BC41:BC42)</f>
        <v>0</v>
      </c>
      <c r="BD43" s="318">
        <f>SUM(BD41:BD42)</f>
        <v>0</v>
      </c>
      <c r="BE43" s="318">
        <f>SUM(BE41:BE42)</f>
        <v>0</v>
      </c>
    </row>
    <row r="44" spans="1:80">
      <c r="A44" s="279" t="s">
        <v>97</v>
      </c>
      <c r="B44" s="280" t="s">
        <v>162</v>
      </c>
      <c r="C44" s="281" t="s">
        <v>163</v>
      </c>
      <c r="D44" s="282"/>
      <c r="E44" s="283"/>
      <c r="F44" s="283"/>
      <c r="G44" s="284"/>
      <c r="H44" s="285"/>
      <c r="I44" s="286"/>
      <c r="J44" s="287"/>
      <c r="K44" s="288"/>
      <c r="O44" s="289">
        <v>1</v>
      </c>
    </row>
    <row r="45" spans="1:80">
      <c r="A45" s="290">
        <v>12</v>
      </c>
      <c r="B45" s="291" t="s">
        <v>165</v>
      </c>
      <c r="C45" s="292" t="s">
        <v>166</v>
      </c>
      <c r="D45" s="293" t="s">
        <v>112</v>
      </c>
      <c r="E45" s="294">
        <v>559.41999999999996</v>
      </c>
      <c r="F45" s="294">
        <v>0</v>
      </c>
      <c r="G45" s="295">
        <f>E45*F45</f>
        <v>0</v>
      </c>
      <c r="H45" s="296">
        <v>0</v>
      </c>
      <c r="I45" s="297">
        <f>E45*H45</f>
        <v>0</v>
      </c>
      <c r="J45" s="296">
        <v>0</v>
      </c>
      <c r="K45" s="297">
        <f>E45*J45</f>
        <v>0</v>
      </c>
      <c r="O45" s="289">
        <v>2</v>
      </c>
      <c r="AA45" s="260">
        <v>1</v>
      </c>
      <c r="AB45" s="260">
        <v>7</v>
      </c>
      <c r="AC45" s="260">
        <v>7</v>
      </c>
      <c r="AZ45" s="260">
        <v>2</v>
      </c>
      <c r="BA45" s="260">
        <f>IF(AZ45=1,G45,0)</f>
        <v>0</v>
      </c>
      <c r="BB45" s="260">
        <f>IF(AZ45=2,G45,0)</f>
        <v>0</v>
      </c>
      <c r="BC45" s="260">
        <f>IF(AZ45=3,G45,0)</f>
        <v>0</v>
      </c>
      <c r="BD45" s="260">
        <f>IF(AZ45=4,G45,0)</f>
        <v>0</v>
      </c>
      <c r="BE45" s="260">
        <f>IF(AZ45=5,G45,0)</f>
        <v>0</v>
      </c>
      <c r="CA45" s="289">
        <v>1</v>
      </c>
      <c r="CB45" s="289">
        <v>7</v>
      </c>
    </row>
    <row r="46" spans="1:80">
      <c r="A46" s="298"/>
      <c r="B46" s="301"/>
      <c r="C46" s="302" t="s">
        <v>137</v>
      </c>
      <c r="D46" s="303"/>
      <c r="E46" s="304">
        <v>188.77</v>
      </c>
      <c r="F46" s="305"/>
      <c r="G46" s="306"/>
      <c r="H46" s="307"/>
      <c r="I46" s="299"/>
      <c r="J46" s="308"/>
      <c r="K46" s="299"/>
      <c r="M46" s="300" t="s">
        <v>137</v>
      </c>
      <c r="O46" s="289"/>
    </row>
    <row r="47" spans="1:80">
      <c r="A47" s="298"/>
      <c r="B47" s="301"/>
      <c r="C47" s="302" t="s">
        <v>138</v>
      </c>
      <c r="D47" s="303"/>
      <c r="E47" s="304">
        <v>82.08</v>
      </c>
      <c r="F47" s="305"/>
      <c r="G47" s="306"/>
      <c r="H47" s="307"/>
      <c r="I47" s="299"/>
      <c r="J47" s="308"/>
      <c r="K47" s="299"/>
      <c r="M47" s="300" t="s">
        <v>138</v>
      </c>
      <c r="O47" s="289"/>
    </row>
    <row r="48" spans="1:80">
      <c r="A48" s="298"/>
      <c r="B48" s="301"/>
      <c r="C48" s="302" t="s">
        <v>155</v>
      </c>
      <c r="D48" s="303"/>
      <c r="E48" s="304">
        <v>278.32</v>
      </c>
      <c r="F48" s="305"/>
      <c r="G48" s="306"/>
      <c r="H48" s="307"/>
      <c r="I48" s="299"/>
      <c r="J48" s="308"/>
      <c r="K48" s="299"/>
      <c r="M48" s="300" t="s">
        <v>155</v>
      </c>
      <c r="O48" s="289"/>
    </row>
    <row r="49" spans="1:80">
      <c r="A49" s="298"/>
      <c r="B49" s="301"/>
      <c r="C49" s="302" t="s">
        <v>167</v>
      </c>
      <c r="D49" s="303"/>
      <c r="E49" s="304">
        <v>10.25</v>
      </c>
      <c r="F49" s="305"/>
      <c r="G49" s="306"/>
      <c r="H49" s="307"/>
      <c r="I49" s="299"/>
      <c r="J49" s="308"/>
      <c r="K49" s="299"/>
      <c r="M49" s="300" t="s">
        <v>167</v>
      </c>
      <c r="O49" s="289"/>
    </row>
    <row r="50" spans="1:80" ht="22.5">
      <c r="A50" s="290">
        <v>13</v>
      </c>
      <c r="B50" s="291" t="s">
        <v>168</v>
      </c>
      <c r="C50" s="292" t="s">
        <v>169</v>
      </c>
      <c r="D50" s="293" t="s">
        <v>112</v>
      </c>
      <c r="E50" s="294">
        <v>559.41999999999996</v>
      </c>
      <c r="F50" s="294">
        <v>0</v>
      </c>
      <c r="G50" s="295">
        <f>E50*F50</f>
        <v>0</v>
      </c>
      <c r="H50" s="296">
        <v>4.0000000000000001E-3</v>
      </c>
      <c r="I50" s="297">
        <f>E50*H50</f>
        <v>2.2376799999999997</v>
      </c>
      <c r="J50" s="296">
        <v>0</v>
      </c>
      <c r="K50" s="297">
        <f>E50*J50</f>
        <v>0</v>
      </c>
      <c r="O50" s="289">
        <v>2</v>
      </c>
      <c r="AA50" s="260">
        <v>1</v>
      </c>
      <c r="AB50" s="260">
        <v>7</v>
      </c>
      <c r="AC50" s="260">
        <v>7</v>
      </c>
      <c r="AZ50" s="260">
        <v>2</v>
      </c>
      <c r="BA50" s="260">
        <f>IF(AZ50=1,G50,0)</f>
        <v>0</v>
      </c>
      <c r="BB50" s="260">
        <f>IF(AZ50=2,G50,0)</f>
        <v>0</v>
      </c>
      <c r="BC50" s="260">
        <f>IF(AZ50=3,G50,0)</f>
        <v>0</v>
      </c>
      <c r="BD50" s="260">
        <f>IF(AZ50=4,G50,0)</f>
        <v>0</v>
      </c>
      <c r="BE50" s="260">
        <f>IF(AZ50=5,G50,0)</f>
        <v>0</v>
      </c>
      <c r="CA50" s="289">
        <v>1</v>
      </c>
      <c r="CB50" s="289">
        <v>7</v>
      </c>
    </row>
    <row r="51" spans="1:80">
      <c r="A51" s="298"/>
      <c r="B51" s="301"/>
      <c r="C51" s="302" t="s">
        <v>137</v>
      </c>
      <c r="D51" s="303"/>
      <c r="E51" s="304">
        <v>188.77</v>
      </c>
      <c r="F51" s="305"/>
      <c r="G51" s="306"/>
      <c r="H51" s="307"/>
      <c r="I51" s="299"/>
      <c r="J51" s="308"/>
      <c r="K51" s="299"/>
      <c r="M51" s="300" t="s">
        <v>137</v>
      </c>
      <c r="O51" s="289"/>
    </row>
    <row r="52" spans="1:80">
      <c r="A52" s="298"/>
      <c r="B52" s="301"/>
      <c r="C52" s="302" t="s">
        <v>138</v>
      </c>
      <c r="D52" s="303"/>
      <c r="E52" s="304">
        <v>82.08</v>
      </c>
      <c r="F52" s="305"/>
      <c r="G52" s="306"/>
      <c r="H52" s="307"/>
      <c r="I52" s="299"/>
      <c r="J52" s="308"/>
      <c r="K52" s="299"/>
      <c r="M52" s="300" t="s">
        <v>138</v>
      </c>
      <c r="O52" s="289"/>
    </row>
    <row r="53" spans="1:80">
      <c r="A53" s="298"/>
      <c r="B53" s="301"/>
      <c r="C53" s="302" t="s">
        <v>155</v>
      </c>
      <c r="D53" s="303"/>
      <c r="E53" s="304">
        <v>278.32</v>
      </c>
      <c r="F53" s="305"/>
      <c r="G53" s="306"/>
      <c r="H53" s="307"/>
      <c r="I53" s="299"/>
      <c r="J53" s="308"/>
      <c r="K53" s="299"/>
      <c r="M53" s="300" t="s">
        <v>155</v>
      </c>
      <c r="O53" s="289"/>
    </row>
    <row r="54" spans="1:80">
      <c r="A54" s="298"/>
      <c r="B54" s="301"/>
      <c r="C54" s="302" t="s">
        <v>167</v>
      </c>
      <c r="D54" s="303"/>
      <c r="E54" s="304">
        <v>10.25</v>
      </c>
      <c r="F54" s="305"/>
      <c r="G54" s="306"/>
      <c r="H54" s="307"/>
      <c r="I54" s="299"/>
      <c r="J54" s="308"/>
      <c r="K54" s="299"/>
      <c r="M54" s="300" t="s">
        <v>167</v>
      </c>
      <c r="O54" s="289"/>
    </row>
    <row r="55" spans="1:80" ht="22.5">
      <c r="A55" s="290">
        <v>14</v>
      </c>
      <c r="B55" s="291" t="s">
        <v>170</v>
      </c>
      <c r="C55" s="292" t="s">
        <v>171</v>
      </c>
      <c r="D55" s="293" t="s">
        <v>112</v>
      </c>
      <c r="E55" s="294">
        <v>559.41999999999996</v>
      </c>
      <c r="F55" s="294">
        <v>0</v>
      </c>
      <c r="G55" s="295">
        <f>E55*F55</f>
        <v>0</v>
      </c>
      <c r="H55" s="296">
        <v>2.7999999999999998E-4</v>
      </c>
      <c r="I55" s="297">
        <f>E55*H55</f>
        <v>0.15663759999999999</v>
      </c>
      <c r="J55" s="296">
        <v>0</v>
      </c>
      <c r="K55" s="297">
        <f>E55*J55</f>
        <v>0</v>
      </c>
      <c r="O55" s="289">
        <v>2</v>
      </c>
      <c r="AA55" s="260">
        <v>1</v>
      </c>
      <c r="AB55" s="260">
        <v>7</v>
      </c>
      <c r="AC55" s="260">
        <v>7</v>
      </c>
      <c r="AZ55" s="260">
        <v>2</v>
      </c>
      <c r="BA55" s="260">
        <f>IF(AZ55=1,G55,0)</f>
        <v>0</v>
      </c>
      <c r="BB55" s="260">
        <f>IF(AZ55=2,G55,0)</f>
        <v>0</v>
      </c>
      <c r="BC55" s="260">
        <f>IF(AZ55=3,G55,0)</f>
        <v>0</v>
      </c>
      <c r="BD55" s="260">
        <f>IF(AZ55=4,G55,0)</f>
        <v>0</v>
      </c>
      <c r="BE55" s="260">
        <f>IF(AZ55=5,G55,0)</f>
        <v>0</v>
      </c>
      <c r="CA55" s="289">
        <v>1</v>
      </c>
      <c r="CB55" s="289">
        <v>7</v>
      </c>
    </row>
    <row r="56" spans="1:80">
      <c r="A56" s="298"/>
      <c r="B56" s="301"/>
      <c r="C56" s="302" t="s">
        <v>137</v>
      </c>
      <c r="D56" s="303"/>
      <c r="E56" s="304">
        <v>188.77</v>
      </c>
      <c r="F56" s="305"/>
      <c r="G56" s="306"/>
      <c r="H56" s="307"/>
      <c r="I56" s="299"/>
      <c r="J56" s="308"/>
      <c r="K56" s="299"/>
      <c r="M56" s="300" t="s">
        <v>137</v>
      </c>
      <c r="O56" s="289"/>
    </row>
    <row r="57" spans="1:80">
      <c r="A57" s="298"/>
      <c r="B57" s="301"/>
      <c r="C57" s="302" t="s">
        <v>138</v>
      </c>
      <c r="D57" s="303"/>
      <c r="E57" s="304">
        <v>82.08</v>
      </c>
      <c r="F57" s="305"/>
      <c r="G57" s="306"/>
      <c r="H57" s="307"/>
      <c r="I57" s="299"/>
      <c r="J57" s="308"/>
      <c r="K57" s="299"/>
      <c r="M57" s="300" t="s">
        <v>138</v>
      </c>
      <c r="O57" s="289"/>
    </row>
    <row r="58" spans="1:80">
      <c r="A58" s="298"/>
      <c r="B58" s="301"/>
      <c r="C58" s="302" t="s">
        <v>155</v>
      </c>
      <c r="D58" s="303"/>
      <c r="E58" s="304">
        <v>278.32</v>
      </c>
      <c r="F58" s="305"/>
      <c r="G58" s="306"/>
      <c r="H58" s="307"/>
      <c r="I58" s="299"/>
      <c r="J58" s="308"/>
      <c r="K58" s="299"/>
      <c r="M58" s="300" t="s">
        <v>155</v>
      </c>
      <c r="O58" s="289"/>
    </row>
    <row r="59" spans="1:80">
      <c r="A59" s="298"/>
      <c r="B59" s="301"/>
      <c r="C59" s="302" t="s">
        <v>167</v>
      </c>
      <c r="D59" s="303"/>
      <c r="E59" s="304">
        <v>10.25</v>
      </c>
      <c r="F59" s="305"/>
      <c r="G59" s="306"/>
      <c r="H59" s="307"/>
      <c r="I59" s="299"/>
      <c r="J59" s="308"/>
      <c r="K59" s="299"/>
      <c r="M59" s="300" t="s">
        <v>167</v>
      </c>
      <c r="O59" s="289"/>
    </row>
    <row r="60" spans="1:80" ht="22.5">
      <c r="A60" s="290">
        <v>15</v>
      </c>
      <c r="B60" s="291" t="s">
        <v>172</v>
      </c>
      <c r="C60" s="292" t="s">
        <v>173</v>
      </c>
      <c r="D60" s="293" t="s">
        <v>112</v>
      </c>
      <c r="E60" s="294">
        <v>559.41999999999996</v>
      </c>
      <c r="F60" s="294">
        <v>0</v>
      </c>
      <c r="G60" s="295">
        <f>E60*F60</f>
        <v>0</v>
      </c>
      <c r="H60" s="296">
        <v>0</v>
      </c>
      <c r="I60" s="297">
        <f>E60*H60</f>
        <v>0</v>
      </c>
      <c r="J60" s="296"/>
      <c r="K60" s="297">
        <f>E60*J60</f>
        <v>0</v>
      </c>
      <c r="O60" s="289">
        <v>2</v>
      </c>
      <c r="AA60" s="260">
        <v>12</v>
      </c>
      <c r="AB60" s="260">
        <v>0</v>
      </c>
      <c r="AC60" s="260">
        <v>19</v>
      </c>
      <c r="AZ60" s="260">
        <v>2</v>
      </c>
      <c r="BA60" s="260">
        <f>IF(AZ60=1,G60,0)</f>
        <v>0</v>
      </c>
      <c r="BB60" s="260">
        <f>IF(AZ60=2,G60,0)</f>
        <v>0</v>
      </c>
      <c r="BC60" s="260">
        <f>IF(AZ60=3,G60,0)</f>
        <v>0</v>
      </c>
      <c r="BD60" s="260">
        <f>IF(AZ60=4,G60,0)</f>
        <v>0</v>
      </c>
      <c r="BE60" s="260">
        <f>IF(AZ60=5,G60,0)</f>
        <v>0</v>
      </c>
      <c r="CA60" s="289">
        <v>12</v>
      </c>
      <c r="CB60" s="289">
        <v>0</v>
      </c>
    </row>
    <row r="61" spans="1:80">
      <c r="A61" s="298"/>
      <c r="B61" s="301"/>
      <c r="C61" s="302" t="s">
        <v>137</v>
      </c>
      <c r="D61" s="303"/>
      <c r="E61" s="304">
        <v>188.77</v>
      </c>
      <c r="F61" s="305"/>
      <c r="G61" s="306"/>
      <c r="H61" s="307"/>
      <c r="I61" s="299"/>
      <c r="J61" s="308"/>
      <c r="K61" s="299"/>
      <c r="M61" s="300" t="s">
        <v>137</v>
      </c>
      <c r="O61" s="289"/>
    </row>
    <row r="62" spans="1:80">
      <c r="A62" s="298"/>
      <c r="B62" s="301"/>
      <c r="C62" s="302" t="s">
        <v>138</v>
      </c>
      <c r="D62" s="303"/>
      <c r="E62" s="304">
        <v>82.08</v>
      </c>
      <c r="F62" s="305"/>
      <c r="G62" s="306"/>
      <c r="H62" s="307"/>
      <c r="I62" s="299"/>
      <c r="J62" s="308"/>
      <c r="K62" s="299"/>
      <c r="M62" s="300" t="s">
        <v>138</v>
      </c>
      <c r="O62" s="289"/>
    </row>
    <row r="63" spans="1:80">
      <c r="A63" s="298"/>
      <c r="B63" s="301"/>
      <c r="C63" s="302" t="s">
        <v>155</v>
      </c>
      <c r="D63" s="303"/>
      <c r="E63" s="304">
        <v>278.32</v>
      </c>
      <c r="F63" s="305"/>
      <c r="G63" s="306"/>
      <c r="H63" s="307"/>
      <c r="I63" s="299"/>
      <c r="J63" s="308"/>
      <c r="K63" s="299"/>
      <c r="M63" s="300" t="s">
        <v>155</v>
      </c>
      <c r="O63" s="289"/>
    </row>
    <row r="64" spans="1:80">
      <c r="A64" s="298"/>
      <c r="B64" s="301"/>
      <c r="C64" s="302" t="s">
        <v>167</v>
      </c>
      <c r="D64" s="303"/>
      <c r="E64" s="304">
        <v>10.25</v>
      </c>
      <c r="F64" s="305"/>
      <c r="G64" s="306"/>
      <c r="H64" s="307"/>
      <c r="I64" s="299"/>
      <c r="J64" s="308"/>
      <c r="K64" s="299"/>
      <c r="M64" s="300" t="s">
        <v>167</v>
      </c>
      <c r="O64" s="289"/>
    </row>
    <row r="65" spans="1:80">
      <c r="A65" s="309"/>
      <c r="B65" s="310" t="s">
        <v>98</v>
      </c>
      <c r="C65" s="311" t="s">
        <v>164</v>
      </c>
      <c r="D65" s="312"/>
      <c r="E65" s="313"/>
      <c r="F65" s="314"/>
      <c r="G65" s="315">
        <f>SUM(G44:G64)</f>
        <v>0</v>
      </c>
      <c r="H65" s="316"/>
      <c r="I65" s="317">
        <f>SUM(I44:I64)</f>
        <v>2.3943175999999995</v>
      </c>
      <c r="J65" s="316"/>
      <c r="K65" s="317">
        <f>SUM(K44:K64)</f>
        <v>0</v>
      </c>
      <c r="O65" s="289">
        <v>4</v>
      </c>
      <c r="BA65" s="318">
        <f>SUM(BA44:BA64)</f>
        <v>0</v>
      </c>
      <c r="BB65" s="318">
        <f>SUM(BB44:BB64)</f>
        <v>0</v>
      </c>
      <c r="BC65" s="318">
        <f>SUM(BC44:BC64)</f>
        <v>0</v>
      </c>
      <c r="BD65" s="318">
        <f>SUM(BD44:BD64)</f>
        <v>0</v>
      </c>
      <c r="BE65" s="318">
        <f>SUM(BE44:BE64)</f>
        <v>0</v>
      </c>
    </row>
    <row r="66" spans="1:80">
      <c r="A66" s="279" t="s">
        <v>97</v>
      </c>
      <c r="B66" s="280" t="s">
        <v>174</v>
      </c>
      <c r="C66" s="281" t="s">
        <v>175</v>
      </c>
      <c r="D66" s="282"/>
      <c r="E66" s="283"/>
      <c r="F66" s="283"/>
      <c r="G66" s="284"/>
      <c r="H66" s="285"/>
      <c r="I66" s="286"/>
      <c r="J66" s="287"/>
      <c r="K66" s="288"/>
      <c r="O66" s="289">
        <v>1</v>
      </c>
    </row>
    <row r="67" spans="1:80">
      <c r="A67" s="290">
        <v>16</v>
      </c>
      <c r="B67" s="291" t="s">
        <v>177</v>
      </c>
      <c r="C67" s="292" t="s">
        <v>178</v>
      </c>
      <c r="D67" s="293" t="s">
        <v>112</v>
      </c>
      <c r="E67" s="294">
        <v>30.75</v>
      </c>
      <c r="F67" s="294">
        <v>0</v>
      </c>
      <c r="G67" s="295">
        <f>E67*F67</f>
        <v>0</v>
      </c>
      <c r="H67" s="296">
        <v>0</v>
      </c>
      <c r="I67" s="297">
        <f>E67*H67</f>
        <v>0</v>
      </c>
      <c r="J67" s="296">
        <v>0</v>
      </c>
      <c r="K67" s="297">
        <f>E67*J67</f>
        <v>0</v>
      </c>
      <c r="O67" s="289">
        <v>2</v>
      </c>
      <c r="AA67" s="260">
        <v>1</v>
      </c>
      <c r="AB67" s="260">
        <v>7</v>
      </c>
      <c r="AC67" s="260">
        <v>7</v>
      </c>
      <c r="AZ67" s="260">
        <v>2</v>
      </c>
      <c r="BA67" s="260">
        <f>IF(AZ67=1,G67,0)</f>
        <v>0</v>
      </c>
      <c r="BB67" s="260">
        <f>IF(AZ67=2,G67,0)</f>
        <v>0</v>
      </c>
      <c r="BC67" s="260">
        <f>IF(AZ67=3,G67,0)</f>
        <v>0</v>
      </c>
      <c r="BD67" s="260">
        <f>IF(AZ67=4,G67,0)</f>
        <v>0</v>
      </c>
      <c r="BE67" s="260">
        <f>IF(AZ67=5,G67,0)</f>
        <v>0</v>
      </c>
      <c r="CA67" s="289">
        <v>1</v>
      </c>
      <c r="CB67" s="289">
        <v>7</v>
      </c>
    </row>
    <row r="68" spans="1:80">
      <c r="A68" s="298"/>
      <c r="B68" s="301"/>
      <c r="C68" s="302" t="s">
        <v>130</v>
      </c>
      <c r="D68" s="303"/>
      <c r="E68" s="304">
        <v>30.75</v>
      </c>
      <c r="F68" s="305"/>
      <c r="G68" s="306"/>
      <c r="H68" s="307"/>
      <c r="I68" s="299"/>
      <c r="J68" s="308"/>
      <c r="K68" s="299"/>
      <c r="M68" s="300" t="s">
        <v>130</v>
      </c>
      <c r="O68" s="289"/>
    </row>
    <row r="69" spans="1:80">
      <c r="A69" s="290">
        <v>17</v>
      </c>
      <c r="B69" s="291" t="s">
        <v>179</v>
      </c>
      <c r="C69" s="292" t="s">
        <v>180</v>
      </c>
      <c r="D69" s="293" t="s">
        <v>112</v>
      </c>
      <c r="E69" s="294">
        <v>30.75</v>
      </c>
      <c r="F69" s="294">
        <v>0</v>
      </c>
      <c r="G69" s="295">
        <f>E69*F69</f>
        <v>0</v>
      </c>
      <c r="H69" s="296">
        <v>6.0679999999999998E-2</v>
      </c>
      <c r="I69" s="297">
        <f>E69*H69</f>
        <v>1.86591</v>
      </c>
      <c r="J69" s="296">
        <v>0</v>
      </c>
      <c r="K69" s="297">
        <f>E69*J69</f>
        <v>0</v>
      </c>
      <c r="O69" s="289">
        <v>2</v>
      </c>
      <c r="AA69" s="260">
        <v>1</v>
      </c>
      <c r="AB69" s="260">
        <v>7</v>
      </c>
      <c r="AC69" s="260">
        <v>7</v>
      </c>
      <c r="AZ69" s="260">
        <v>2</v>
      </c>
      <c r="BA69" s="260">
        <f>IF(AZ69=1,G69,0)</f>
        <v>0</v>
      </c>
      <c r="BB69" s="260">
        <f>IF(AZ69=2,G69,0)</f>
        <v>0</v>
      </c>
      <c r="BC69" s="260">
        <f>IF(AZ69=3,G69,0)</f>
        <v>0</v>
      </c>
      <c r="BD69" s="260">
        <f>IF(AZ69=4,G69,0)</f>
        <v>0</v>
      </c>
      <c r="BE69" s="260">
        <f>IF(AZ69=5,G69,0)</f>
        <v>0</v>
      </c>
      <c r="CA69" s="289">
        <v>1</v>
      </c>
      <c r="CB69" s="289">
        <v>7</v>
      </c>
    </row>
    <row r="70" spans="1:80">
      <c r="A70" s="298"/>
      <c r="B70" s="301"/>
      <c r="C70" s="302" t="s">
        <v>130</v>
      </c>
      <c r="D70" s="303"/>
      <c r="E70" s="304">
        <v>30.75</v>
      </c>
      <c r="F70" s="305"/>
      <c r="G70" s="306"/>
      <c r="H70" s="307"/>
      <c r="I70" s="299"/>
      <c r="J70" s="308"/>
      <c r="K70" s="299"/>
      <c r="M70" s="300" t="s">
        <v>130</v>
      </c>
      <c r="O70" s="289"/>
    </row>
    <row r="71" spans="1:80">
      <c r="A71" s="290">
        <v>18</v>
      </c>
      <c r="B71" s="291" t="s">
        <v>181</v>
      </c>
      <c r="C71" s="292" t="s">
        <v>182</v>
      </c>
      <c r="D71" s="293" t="s">
        <v>127</v>
      </c>
      <c r="E71" s="294">
        <v>43.4</v>
      </c>
      <c r="F71" s="294">
        <v>0</v>
      </c>
      <c r="G71" s="295">
        <f>E71*F71</f>
        <v>0</v>
      </c>
      <c r="H71" s="296">
        <v>0</v>
      </c>
      <c r="I71" s="297">
        <f>E71*H71</f>
        <v>0</v>
      </c>
      <c r="J71" s="296">
        <v>0</v>
      </c>
      <c r="K71" s="297">
        <f>E71*J71</f>
        <v>0</v>
      </c>
      <c r="O71" s="289">
        <v>2</v>
      </c>
      <c r="AA71" s="260">
        <v>1</v>
      </c>
      <c r="AB71" s="260">
        <v>7</v>
      </c>
      <c r="AC71" s="260">
        <v>7</v>
      </c>
      <c r="AZ71" s="260">
        <v>2</v>
      </c>
      <c r="BA71" s="260">
        <f>IF(AZ71=1,G71,0)</f>
        <v>0</v>
      </c>
      <c r="BB71" s="260">
        <f>IF(AZ71=2,G71,0)</f>
        <v>0</v>
      </c>
      <c r="BC71" s="260">
        <f>IF(AZ71=3,G71,0)</f>
        <v>0</v>
      </c>
      <c r="BD71" s="260">
        <f>IF(AZ71=4,G71,0)</f>
        <v>0</v>
      </c>
      <c r="BE71" s="260">
        <f>IF(AZ71=5,G71,0)</f>
        <v>0</v>
      </c>
      <c r="CA71" s="289">
        <v>1</v>
      </c>
      <c r="CB71" s="289">
        <v>7</v>
      </c>
    </row>
    <row r="72" spans="1:80">
      <c r="A72" s="298"/>
      <c r="B72" s="301"/>
      <c r="C72" s="302" t="s">
        <v>183</v>
      </c>
      <c r="D72" s="303"/>
      <c r="E72" s="304">
        <v>43.4</v>
      </c>
      <c r="F72" s="305"/>
      <c r="G72" s="306"/>
      <c r="H72" s="307"/>
      <c r="I72" s="299"/>
      <c r="J72" s="308"/>
      <c r="K72" s="299"/>
      <c r="M72" s="300" t="s">
        <v>183</v>
      </c>
      <c r="O72" s="289"/>
    </row>
    <row r="73" spans="1:80">
      <c r="A73" s="290">
        <v>19</v>
      </c>
      <c r="B73" s="291" t="s">
        <v>184</v>
      </c>
      <c r="C73" s="292" t="s">
        <v>185</v>
      </c>
      <c r="D73" s="293" t="s">
        <v>112</v>
      </c>
      <c r="E73" s="294">
        <v>30.75</v>
      </c>
      <c r="F73" s="294">
        <v>0</v>
      </c>
      <c r="G73" s="295">
        <f>E73*F73</f>
        <v>0</v>
      </c>
      <c r="H73" s="296">
        <v>1.1999999999999999E-3</v>
      </c>
      <c r="I73" s="297">
        <f>E73*H73</f>
        <v>3.6899999999999995E-2</v>
      </c>
      <c r="J73" s="296">
        <v>0</v>
      </c>
      <c r="K73" s="297">
        <f>E73*J73</f>
        <v>0</v>
      </c>
      <c r="O73" s="289">
        <v>2</v>
      </c>
      <c r="AA73" s="260">
        <v>1</v>
      </c>
      <c r="AB73" s="260">
        <v>7</v>
      </c>
      <c r="AC73" s="260">
        <v>7</v>
      </c>
      <c r="AZ73" s="260">
        <v>2</v>
      </c>
      <c r="BA73" s="260">
        <f>IF(AZ73=1,G73,0)</f>
        <v>0</v>
      </c>
      <c r="BB73" s="260">
        <f>IF(AZ73=2,G73,0)</f>
        <v>0</v>
      </c>
      <c r="BC73" s="260">
        <f>IF(AZ73=3,G73,0)</f>
        <v>0</v>
      </c>
      <c r="BD73" s="260">
        <f>IF(AZ73=4,G73,0)</f>
        <v>0</v>
      </c>
      <c r="BE73" s="260">
        <f>IF(AZ73=5,G73,0)</f>
        <v>0</v>
      </c>
      <c r="CA73" s="289">
        <v>1</v>
      </c>
      <c r="CB73" s="289">
        <v>7</v>
      </c>
    </row>
    <row r="74" spans="1:80">
      <c r="A74" s="298"/>
      <c r="B74" s="301"/>
      <c r="C74" s="302" t="s">
        <v>130</v>
      </c>
      <c r="D74" s="303"/>
      <c r="E74" s="304">
        <v>30.75</v>
      </c>
      <c r="F74" s="305"/>
      <c r="G74" s="306"/>
      <c r="H74" s="307"/>
      <c r="I74" s="299"/>
      <c r="J74" s="308"/>
      <c r="K74" s="299"/>
      <c r="M74" s="300" t="s">
        <v>130</v>
      </c>
      <c r="O74" s="289"/>
    </row>
    <row r="75" spans="1:80">
      <c r="A75" s="309"/>
      <c r="B75" s="310" t="s">
        <v>98</v>
      </c>
      <c r="C75" s="311" t="s">
        <v>176</v>
      </c>
      <c r="D75" s="312"/>
      <c r="E75" s="313"/>
      <c r="F75" s="314"/>
      <c r="G75" s="315">
        <f>SUM(G66:G74)</f>
        <v>0</v>
      </c>
      <c r="H75" s="316"/>
      <c r="I75" s="317">
        <f>SUM(I66:I74)</f>
        <v>1.9028099999999999</v>
      </c>
      <c r="J75" s="316"/>
      <c r="K75" s="317">
        <f>SUM(K66:K74)</f>
        <v>0</v>
      </c>
      <c r="O75" s="289">
        <v>4</v>
      </c>
      <c r="BA75" s="318">
        <f>SUM(BA66:BA74)</f>
        <v>0</v>
      </c>
      <c r="BB75" s="318">
        <f>SUM(BB66:BB74)</f>
        <v>0</v>
      </c>
      <c r="BC75" s="318">
        <f>SUM(BC66:BC74)</f>
        <v>0</v>
      </c>
      <c r="BD75" s="318">
        <f>SUM(BD66:BD74)</f>
        <v>0</v>
      </c>
      <c r="BE75" s="318">
        <f>SUM(BE66:BE74)</f>
        <v>0</v>
      </c>
    </row>
    <row r="76" spans="1:80">
      <c r="A76" s="279" t="s">
        <v>97</v>
      </c>
      <c r="B76" s="280" t="s">
        <v>186</v>
      </c>
      <c r="C76" s="281" t="s">
        <v>187</v>
      </c>
      <c r="D76" s="282"/>
      <c r="E76" s="283"/>
      <c r="F76" s="283"/>
      <c r="G76" s="284"/>
      <c r="H76" s="285"/>
      <c r="I76" s="286"/>
      <c r="J76" s="287"/>
      <c r="K76" s="288"/>
      <c r="O76" s="289">
        <v>1</v>
      </c>
    </row>
    <row r="77" spans="1:80">
      <c r="A77" s="290">
        <v>20</v>
      </c>
      <c r="B77" s="291" t="s">
        <v>54</v>
      </c>
      <c r="C77" s="292" t="s">
        <v>189</v>
      </c>
      <c r="D77" s="293" t="s">
        <v>149</v>
      </c>
      <c r="E77" s="294">
        <v>1</v>
      </c>
      <c r="F77" s="294">
        <v>0</v>
      </c>
      <c r="G77" s="295">
        <f>E77*F77</f>
        <v>0</v>
      </c>
      <c r="H77" s="296">
        <v>0</v>
      </c>
      <c r="I77" s="297">
        <f>E77*H77</f>
        <v>0</v>
      </c>
      <c r="J77" s="296"/>
      <c r="K77" s="297">
        <f>E77*J77</f>
        <v>0</v>
      </c>
      <c r="O77" s="289">
        <v>2</v>
      </c>
      <c r="AA77" s="260">
        <v>12</v>
      </c>
      <c r="AB77" s="260">
        <v>0</v>
      </c>
      <c r="AC77" s="260">
        <v>21</v>
      </c>
      <c r="AZ77" s="260">
        <v>2</v>
      </c>
      <c r="BA77" s="260">
        <f>IF(AZ77=1,G77,0)</f>
        <v>0</v>
      </c>
      <c r="BB77" s="260">
        <f>IF(AZ77=2,G77,0)</f>
        <v>0</v>
      </c>
      <c r="BC77" s="260">
        <f>IF(AZ77=3,G77,0)</f>
        <v>0</v>
      </c>
      <c r="BD77" s="260">
        <f>IF(AZ77=4,G77,0)</f>
        <v>0</v>
      </c>
      <c r="BE77" s="260">
        <f>IF(AZ77=5,G77,0)</f>
        <v>0</v>
      </c>
      <c r="CA77" s="289">
        <v>12</v>
      </c>
      <c r="CB77" s="289">
        <v>0</v>
      </c>
    </row>
    <row r="78" spans="1:80">
      <c r="A78" s="309"/>
      <c r="B78" s="310" t="s">
        <v>98</v>
      </c>
      <c r="C78" s="311" t="s">
        <v>188</v>
      </c>
      <c r="D78" s="312"/>
      <c r="E78" s="313"/>
      <c r="F78" s="314"/>
      <c r="G78" s="315">
        <f>SUM(G76:G77)</f>
        <v>0</v>
      </c>
      <c r="H78" s="316"/>
      <c r="I78" s="317">
        <f>SUM(I76:I77)</f>
        <v>0</v>
      </c>
      <c r="J78" s="316"/>
      <c r="K78" s="317">
        <f>SUM(K76:K77)</f>
        <v>0</v>
      </c>
      <c r="O78" s="289">
        <v>4</v>
      </c>
      <c r="BA78" s="318">
        <f>SUM(BA76:BA77)</f>
        <v>0</v>
      </c>
      <c r="BB78" s="318">
        <f>SUM(BB76:BB77)</f>
        <v>0</v>
      </c>
      <c r="BC78" s="318">
        <f>SUM(BC76:BC77)</f>
        <v>0</v>
      </c>
      <c r="BD78" s="318">
        <f>SUM(BD76:BD77)</f>
        <v>0</v>
      </c>
      <c r="BE78" s="318">
        <f>SUM(BE76:BE77)</f>
        <v>0</v>
      </c>
    </row>
    <row r="79" spans="1:80">
      <c r="A79" s="279" t="s">
        <v>97</v>
      </c>
      <c r="B79" s="280" t="s">
        <v>190</v>
      </c>
      <c r="C79" s="281" t="s">
        <v>191</v>
      </c>
      <c r="D79" s="282"/>
      <c r="E79" s="283"/>
      <c r="F79" s="283"/>
      <c r="G79" s="284"/>
      <c r="H79" s="285"/>
      <c r="I79" s="286"/>
      <c r="J79" s="287"/>
      <c r="K79" s="288"/>
      <c r="O79" s="289">
        <v>1</v>
      </c>
    </row>
    <row r="80" spans="1:80">
      <c r="A80" s="290">
        <v>21</v>
      </c>
      <c r="B80" s="291" t="s">
        <v>193</v>
      </c>
      <c r="C80" s="292" t="s">
        <v>194</v>
      </c>
      <c r="D80" s="293" t="s">
        <v>161</v>
      </c>
      <c r="E80" s="294">
        <v>28.416080000000001</v>
      </c>
      <c r="F80" s="294">
        <v>0</v>
      </c>
      <c r="G80" s="295">
        <f>E80*F80</f>
        <v>0</v>
      </c>
      <c r="H80" s="296">
        <v>0</v>
      </c>
      <c r="I80" s="297">
        <f>E80*H80</f>
        <v>0</v>
      </c>
      <c r="J80" s="296"/>
      <c r="K80" s="297">
        <f>E80*J80</f>
        <v>0</v>
      </c>
      <c r="O80" s="289">
        <v>2</v>
      </c>
      <c r="AA80" s="260">
        <v>8</v>
      </c>
      <c r="AB80" s="260">
        <v>0</v>
      </c>
      <c r="AC80" s="260">
        <v>3</v>
      </c>
      <c r="AZ80" s="260">
        <v>1</v>
      </c>
      <c r="BA80" s="260">
        <f>IF(AZ80=1,G80,0)</f>
        <v>0</v>
      </c>
      <c r="BB80" s="260">
        <f>IF(AZ80=2,G80,0)</f>
        <v>0</v>
      </c>
      <c r="BC80" s="260">
        <f>IF(AZ80=3,G80,0)</f>
        <v>0</v>
      </c>
      <c r="BD80" s="260">
        <f>IF(AZ80=4,G80,0)</f>
        <v>0</v>
      </c>
      <c r="BE80" s="260">
        <f>IF(AZ80=5,G80,0)</f>
        <v>0</v>
      </c>
      <c r="CA80" s="289">
        <v>8</v>
      </c>
      <c r="CB80" s="289">
        <v>0</v>
      </c>
    </row>
    <row r="81" spans="1:80">
      <c r="A81" s="290">
        <v>22</v>
      </c>
      <c r="B81" s="291" t="s">
        <v>195</v>
      </c>
      <c r="C81" s="292" t="s">
        <v>196</v>
      </c>
      <c r="D81" s="293" t="s">
        <v>161</v>
      </c>
      <c r="E81" s="294">
        <v>852.48239999999998</v>
      </c>
      <c r="F81" s="294">
        <v>0</v>
      </c>
      <c r="G81" s="295">
        <f>E81*F81</f>
        <v>0</v>
      </c>
      <c r="H81" s="296">
        <v>0</v>
      </c>
      <c r="I81" s="297">
        <f>E81*H81</f>
        <v>0</v>
      </c>
      <c r="J81" s="296"/>
      <c r="K81" s="297">
        <f>E81*J81</f>
        <v>0</v>
      </c>
      <c r="O81" s="289">
        <v>2</v>
      </c>
      <c r="AA81" s="260">
        <v>8</v>
      </c>
      <c r="AB81" s="260">
        <v>0</v>
      </c>
      <c r="AC81" s="260">
        <v>3</v>
      </c>
      <c r="AZ81" s="260">
        <v>1</v>
      </c>
      <c r="BA81" s="260">
        <f>IF(AZ81=1,G81,0)</f>
        <v>0</v>
      </c>
      <c r="BB81" s="260">
        <f>IF(AZ81=2,G81,0)</f>
        <v>0</v>
      </c>
      <c r="BC81" s="260">
        <f>IF(AZ81=3,G81,0)</f>
        <v>0</v>
      </c>
      <c r="BD81" s="260">
        <f>IF(AZ81=4,G81,0)</f>
        <v>0</v>
      </c>
      <c r="BE81" s="260">
        <f>IF(AZ81=5,G81,0)</f>
        <v>0</v>
      </c>
      <c r="CA81" s="289">
        <v>8</v>
      </c>
      <c r="CB81" s="289">
        <v>0</v>
      </c>
    </row>
    <row r="82" spans="1:80">
      <c r="A82" s="290">
        <v>23</v>
      </c>
      <c r="B82" s="291" t="s">
        <v>197</v>
      </c>
      <c r="C82" s="292" t="s">
        <v>198</v>
      </c>
      <c r="D82" s="293" t="s">
        <v>161</v>
      </c>
      <c r="E82" s="294">
        <v>28.416080000000001</v>
      </c>
      <c r="F82" s="294">
        <v>0</v>
      </c>
      <c r="G82" s="295">
        <f>E82*F82</f>
        <v>0</v>
      </c>
      <c r="H82" s="296">
        <v>0</v>
      </c>
      <c r="I82" s="297">
        <f>E82*H82</f>
        <v>0</v>
      </c>
      <c r="J82" s="296"/>
      <c r="K82" s="297">
        <f>E82*J82</f>
        <v>0</v>
      </c>
      <c r="O82" s="289">
        <v>2</v>
      </c>
      <c r="AA82" s="260">
        <v>8</v>
      </c>
      <c r="AB82" s="260">
        <v>0</v>
      </c>
      <c r="AC82" s="260">
        <v>3</v>
      </c>
      <c r="AZ82" s="260">
        <v>1</v>
      </c>
      <c r="BA82" s="260">
        <f>IF(AZ82=1,G82,0)</f>
        <v>0</v>
      </c>
      <c r="BB82" s="260">
        <f>IF(AZ82=2,G82,0)</f>
        <v>0</v>
      </c>
      <c r="BC82" s="260">
        <f>IF(AZ82=3,G82,0)</f>
        <v>0</v>
      </c>
      <c r="BD82" s="260">
        <f>IF(AZ82=4,G82,0)</f>
        <v>0</v>
      </c>
      <c r="BE82" s="260">
        <f>IF(AZ82=5,G82,0)</f>
        <v>0</v>
      </c>
      <c r="CA82" s="289">
        <v>8</v>
      </c>
      <c r="CB82" s="289">
        <v>0</v>
      </c>
    </row>
    <row r="83" spans="1:80">
      <c r="A83" s="290">
        <v>24</v>
      </c>
      <c r="B83" s="291" t="s">
        <v>199</v>
      </c>
      <c r="C83" s="292" t="s">
        <v>200</v>
      </c>
      <c r="D83" s="293" t="s">
        <v>161</v>
      </c>
      <c r="E83" s="294">
        <v>28.416080000000001</v>
      </c>
      <c r="F83" s="294">
        <v>0</v>
      </c>
      <c r="G83" s="295">
        <f>E83*F83</f>
        <v>0</v>
      </c>
      <c r="H83" s="296">
        <v>0</v>
      </c>
      <c r="I83" s="297">
        <f>E83*H83</f>
        <v>0</v>
      </c>
      <c r="J83" s="296"/>
      <c r="K83" s="297">
        <f>E83*J83</f>
        <v>0</v>
      </c>
      <c r="O83" s="289">
        <v>2</v>
      </c>
      <c r="AA83" s="260">
        <v>8</v>
      </c>
      <c r="AB83" s="260">
        <v>0</v>
      </c>
      <c r="AC83" s="260">
        <v>3</v>
      </c>
      <c r="AZ83" s="260">
        <v>1</v>
      </c>
      <c r="BA83" s="260">
        <f>IF(AZ83=1,G83,0)</f>
        <v>0</v>
      </c>
      <c r="BB83" s="260">
        <f>IF(AZ83=2,G83,0)</f>
        <v>0</v>
      </c>
      <c r="BC83" s="260">
        <f>IF(AZ83=3,G83,0)</f>
        <v>0</v>
      </c>
      <c r="BD83" s="260">
        <f>IF(AZ83=4,G83,0)</f>
        <v>0</v>
      </c>
      <c r="BE83" s="260">
        <f>IF(AZ83=5,G83,0)</f>
        <v>0</v>
      </c>
      <c r="CA83" s="289">
        <v>8</v>
      </c>
      <c r="CB83" s="289">
        <v>0</v>
      </c>
    </row>
    <row r="84" spans="1:80">
      <c r="A84" s="290">
        <v>25</v>
      </c>
      <c r="B84" s="291" t="s">
        <v>201</v>
      </c>
      <c r="C84" s="292" t="s">
        <v>202</v>
      </c>
      <c r="D84" s="293" t="s">
        <v>161</v>
      </c>
      <c r="E84" s="294">
        <v>28.416080000000001</v>
      </c>
      <c r="F84" s="294">
        <v>0</v>
      </c>
      <c r="G84" s="295">
        <f>E84*F84</f>
        <v>0</v>
      </c>
      <c r="H84" s="296">
        <v>0</v>
      </c>
      <c r="I84" s="297">
        <f>E84*H84</f>
        <v>0</v>
      </c>
      <c r="J84" s="296"/>
      <c r="K84" s="297">
        <f>E84*J84</f>
        <v>0</v>
      </c>
      <c r="O84" s="289">
        <v>2</v>
      </c>
      <c r="AA84" s="260">
        <v>8</v>
      </c>
      <c r="AB84" s="260">
        <v>0</v>
      </c>
      <c r="AC84" s="260">
        <v>3</v>
      </c>
      <c r="AZ84" s="260">
        <v>1</v>
      </c>
      <c r="BA84" s="260">
        <f>IF(AZ84=1,G84,0)</f>
        <v>0</v>
      </c>
      <c r="BB84" s="260">
        <f>IF(AZ84=2,G84,0)</f>
        <v>0</v>
      </c>
      <c r="BC84" s="260">
        <f>IF(AZ84=3,G84,0)</f>
        <v>0</v>
      </c>
      <c r="BD84" s="260">
        <f>IF(AZ84=4,G84,0)</f>
        <v>0</v>
      </c>
      <c r="BE84" s="260">
        <f>IF(AZ84=5,G84,0)</f>
        <v>0</v>
      </c>
      <c r="CA84" s="289">
        <v>8</v>
      </c>
      <c r="CB84" s="289">
        <v>0</v>
      </c>
    </row>
    <row r="85" spans="1:80">
      <c r="A85" s="309"/>
      <c r="B85" s="310" t="s">
        <v>98</v>
      </c>
      <c r="C85" s="311" t="s">
        <v>192</v>
      </c>
      <c r="D85" s="312"/>
      <c r="E85" s="313"/>
      <c r="F85" s="314"/>
      <c r="G85" s="315">
        <f>SUM(G79:G84)</f>
        <v>0</v>
      </c>
      <c r="H85" s="316"/>
      <c r="I85" s="317">
        <f>SUM(I79:I84)</f>
        <v>0</v>
      </c>
      <c r="J85" s="316"/>
      <c r="K85" s="317">
        <f>SUM(K79:K84)</f>
        <v>0</v>
      </c>
      <c r="O85" s="289">
        <v>4</v>
      </c>
      <c r="BA85" s="318">
        <f>SUM(BA79:BA84)</f>
        <v>0</v>
      </c>
      <c r="BB85" s="318">
        <f>SUM(BB79:BB84)</f>
        <v>0</v>
      </c>
      <c r="BC85" s="318">
        <f>SUM(BC79:BC84)</f>
        <v>0</v>
      </c>
      <c r="BD85" s="318">
        <f>SUM(BD79:BD84)</f>
        <v>0</v>
      </c>
      <c r="BE85" s="318">
        <f>SUM(BE79:BE84)</f>
        <v>0</v>
      </c>
    </row>
    <row r="86" spans="1:80">
      <c r="E86" s="260"/>
    </row>
    <row r="87" spans="1:80">
      <c r="E87" s="260"/>
    </row>
    <row r="88" spans="1:80">
      <c r="E88" s="260"/>
    </row>
    <row r="89" spans="1:80">
      <c r="E89" s="260"/>
    </row>
    <row r="90" spans="1:80">
      <c r="E90" s="260"/>
    </row>
    <row r="91" spans="1:80">
      <c r="E91" s="260"/>
    </row>
    <row r="92" spans="1:80">
      <c r="E92" s="260"/>
    </row>
    <row r="93" spans="1:80">
      <c r="E93" s="260"/>
    </row>
    <row r="94" spans="1:80">
      <c r="E94" s="260"/>
    </row>
    <row r="95" spans="1:80">
      <c r="E95" s="260"/>
    </row>
    <row r="96" spans="1:80">
      <c r="E96" s="260"/>
    </row>
    <row r="97" spans="1:7">
      <c r="E97" s="260"/>
    </row>
    <row r="98" spans="1:7">
      <c r="E98" s="260"/>
    </row>
    <row r="99" spans="1:7">
      <c r="E99" s="260"/>
    </row>
    <row r="100" spans="1:7">
      <c r="E100" s="260"/>
    </row>
    <row r="101" spans="1:7">
      <c r="E101" s="260"/>
    </row>
    <row r="102" spans="1:7">
      <c r="E102" s="260"/>
    </row>
    <row r="103" spans="1:7">
      <c r="E103" s="260"/>
    </row>
    <row r="104" spans="1:7">
      <c r="E104" s="260"/>
    </row>
    <row r="105" spans="1:7">
      <c r="E105" s="260"/>
    </row>
    <row r="106" spans="1:7">
      <c r="E106" s="260"/>
    </row>
    <row r="107" spans="1:7">
      <c r="E107" s="260"/>
    </row>
    <row r="108" spans="1:7">
      <c r="E108" s="260"/>
    </row>
    <row r="109" spans="1:7">
      <c r="A109" s="308"/>
      <c r="B109" s="308"/>
      <c r="C109" s="308"/>
      <c r="D109" s="308"/>
      <c r="E109" s="308"/>
      <c r="F109" s="308"/>
      <c r="G109" s="308"/>
    </row>
    <row r="110" spans="1:7">
      <c r="A110" s="308"/>
      <c r="B110" s="308"/>
      <c r="C110" s="308"/>
      <c r="D110" s="308"/>
      <c r="E110" s="308"/>
      <c r="F110" s="308"/>
      <c r="G110" s="308"/>
    </row>
    <row r="111" spans="1:7">
      <c r="A111" s="308"/>
      <c r="B111" s="308"/>
      <c r="C111" s="308"/>
      <c r="D111" s="308"/>
      <c r="E111" s="308"/>
      <c r="F111" s="308"/>
      <c r="G111" s="308"/>
    </row>
    <row r="112" spans="1:7">
      <c r="A112" s="308"/>
      <c r="B112" s="308"/>
      <c r="C112" s="308"/>
      <c r="D112" s="308"/>
      <c r="E112" s="308"/>
      <c r="F112" s="308"/>
      <c r="G112" s="308"/>
    </row>
    <row r="113" spans="5:5">
      <c r="E113" s="260"/>
    </row>
    <row r="114" spans="5:5">
      <c r="E114" s="260"/>
    </row>
    <row r="115" spans="5:5">
      <c r="E115" s="260"/>
    </row>
    <row r="116" spans="5:5">
      <c r="E116" s="260"/>
    </row>
    <row r="117" spans="5:5">
      <c r="E117" s="260"/>
    </row>
    <row r="118" spans="5:5">
      <c r="E118" s="260"/>
    </row>
    <row r="119" spans="5:5">
      <c r="E119" s="260"/>
    </row>
    <row r="120" spans="5:5">
      <c r="E120" s="260"/>
    </row>
    <row r="121" spans="5:5">
      <c r="E121" s="260"/>
    </row>
    <row r="122" spans="5:5">
      <c r="E122" s="260"/>
    </row>
    <row r="123" spans="5:5">
      <c r="E123" s="260"/>
    </row>
    <row r="124" spans="5:5">
      <c r="E124" s="260"/>
    </row>
    <row r="125" spans="5:5">
      <c r="E125" s="260"/>
    </row>
    <row r="126" spans="5:5">
      <c r="E126" s="260"/>
    </row>
    <row r="127" spans="5:5">
      <c r="E127" s="260"/>
    </row>
    <row r="128" spans="5:5">
      <c r="E128" s="260"/>
    </row>
    <row r="129" spans="1:5">
      <c r="E129" s="260"/>
    </row>
    <row r="130" spans="1:5">
      <c r="E130" s="260"/>
    </row>
    <row r="131" spans="1:5">
      <c r="E131" s="260"/>
    </row>
    <row r="132" spans="1:5">
      <c r="E132" s="260"/>
    </row>
    <row r="133" spans="1:5">
      <c r="E133" s="260"/>
    </row>
    <row r="134" spans="1:5">
      <c r="E134" s="260"/>
    </row>
    <row r="135" spans="1:5">
      <c r="E135" s="260"/>
    </row>
    <row r="136" spans="1:5">
      <c r="E136" s="260"/>
    </row>
    <row r="137" spans="1:5">
      <c r="E137" s="260"/>
    </row>
    <row r="138" spans="1:5">
      <c r="E138" s="260"/>
    </row>
    <row r="139" spans="1:5">
      <c r="E139" s="260"/>
    </row>
    <row r="140" spans="1:5">
      <c r="E140" s="260"/>
    </row>
    <row r="141" spans="1:5">
      <c r="E141" s="260"/>
    </row>
    <row r="142" spans="1:5">
      <c r="E142" s="260"/>
    </row>
    <row r="143" spans="1:5">
      <c r="E143" s="260"/>
    </row>
    <row r="144" spans="1:5">
      <c r="A144" s="319"/>
      <c r="B144" s="319"/>
    </row>
    <row r="145" spans="1:7">
      <c r="A145" s="308"/>
      <c r="B145" s="308"/>
      <c r="C145" s="320"/>
      <c r="D145" s="320"/>
      <c r="E145" s="321"/>
      <c r="F145" s="320"/>
      <c r="G145" s="322"/>
    </row>
    <row r="146" spans="1:7">
      <c r="A146" s="323"/>
      <c r="B146" s="323"/>
      <c r="C146" s="308"/>
      <c r="D146" s="308"/>
      <c r="E146" s="324"/>
      <c r="F146" s="308"/>
      <c r="G146" s="308"/>
    </row>
    <row r="147" spans="1:7">
      <c r="A147" s="308"/>
      <c r="B147" s="308"/>
      <c r="C147" s="308"/>
      <c r="D147" s="308"/>
      <c r="E147" s="324"/>
      <c r="F147" s="308"/>
      <c r="G147" s="308"/>
    </row>
    <row r="148" spans="1:7">
      <c r="A148" s="308"/>
      <c r="B148" s="308"/>
      <c r="C148" s="308"/>
      <c r="D148" s="308"/>
      <c r="E148" s="324"/>
      <c r="F148" s="308"/>
      <c r="G148" s="308"/>
    </row>
    <row r="149" spans="1:7">
      <c r="A149" s="308"/>
      <c r="B149" s="308"/>
      <c r="C149" s="308"/>
      <c r="D149" s="308"/>
      <c r="E149" s="324"/>
      <c r="F149" s="308"/>
      <c r="G149" s="308"/>
    </row>
    <row r="150" spans="1:7">
      <c r="A150" s="308"/>
      <c r="B150" s="308"/>
      <c r="C150" s="308"/>
      <c r="D150" s="308"/>
      <c r="E150" s="324"/>
      <c r="F150" s="308"/>
      <c r="G150" s="308"/>
    </row>
    <row r="151" spans="1:7">
      <c r="A151" s="308"/>
      <c r="B151" s="308"/>
      <c r="C151" s="308"/>
      <c r="D151" s="308"/>
      <c r="E151" s="324"/>
      <c r="F151" s="308"/>
      <c r="G151" s="308"/>
    </row>
    <row r="152" spans="1:7">
      <c r="A152" s="308"/>
      <c r="B152" s="308"/>
      <c r="C152" s="308"/>
      <c r="D152" s="308"/>
      <c r="E152" s="324"/>
      <c r="F152" s="308"/>
      <c r="G152" s="308"/>
    </row>
    <row r="153" spans="1:7">
      <c r="A153" s="308"/>
      <c r="B153" s="308"/>
      <c r="C153" s="308"/>
      <c r="D153" s="308"/>
      <c r="E153" s="324"/>
      <c r="F153" s="308"/>
      <c r="G153" s="308"/>
    </row>
    <row r="154" spans="1:7">
      <c r="A154" s="308"/>
      <c r="B154" s="308"/>
      <c r="C154" s="308"/>
      <c r="D154" s="308"/>
      <c r="E154" s="324"/>
      <c r="F154" s="308"/>
      <c r="G154" s="308"/>
    </row>
    <row r="155" spans="1:7">
      <c r="A155" s="308"/>
      <c r="B155" s="308"/>
      <c r="C155" s="308"/>
      <c r="D155" s="308"/>
      <c r="E155" s="324"/>
      <c r="F155" s="308"/>
      <c r="G155" s="308"/>
    </row>
    <row r="156" spans="1:7">
      <c r="A156" s="308"/>
      <c r="B156" s="308"/>
      <c r="C156" s="308"/>
      <c r="D156" s="308"/>
      <c r="E156" s="324"/>
      <c r="F156" s="308"/>
      <c r="G156" s="308"/>
    </row>
    <row r="157" spans="1:7">
      <c r="A157" s="308"/>
      <c r="B157" s="308"/>
      <c r="C157" s="308"/>
      <c r="D157" s="308"/>
      <c r="E157" s="324"/>
      <c r="F157" s="308"/>
      <c r="G157" s="308"/>
    </row>
    <row r="158" spans="1:7">
      <c r="A158" s="308"/>
      <c r="B158" s="308"/>
      <c r="C158" s="308"/>
      <c r="D158" s="308"/>
      <c r="E158" s="324"/>
      <c r="F158" s="308"/>
      <c r="G158" s="308"/>
    </row>
  </sheetData>
  <mergeCells count="36">
    <mergeCell ref="C62:D62"/>
    <mergeCell ref="C63:D63"/>
    <mergeCell ref="C64:D64"/>
    <mergeCell ref="C68:D68"/>
    <mergeCell ref="C70:D70"/>
    <mergeCell ref="C72:D72"/>
    <mergeCell ref="C74:D74"/>
    <mergeCell ref="C54:D54"/>
    <mergeCell ref="C56:D56"/>
    <mergeCell ref="C57:D57"/>
    <mergeCell ref="C58:D58"/>
    <mergeCell ref="C59:D59"/>
    <mergeCell ref="C61:D61"/>
    <mergeCell ref="C46:D46"/>
    <mergeCell ref="C47:D47"/>
    <mergeCell ref="C48:D48"/>
    <mergeCell ref="C49:D49"/>
    <mergeCell ref="C51:D51"/>
    <mergeCell ref="C52:D52"/>
    <mergeCell ref="C53:D53"/>
    <mergeCell ref="C36:D36"/>
    <mergeCell ref="C37:D37"/>
    <mergeCell ref="C38:D38"/>
    <mergeCell ref="C39:D39"/>
    <mergeCell ref="C26:D26"/>
    <mergeCell ref="C13:D13"/>
    <mergeCell ref="C19:D19"/>
    <mergeCell ref="C21:D21"/>
    <mergeCell ref="C22:D22"/>
    <mergeCell ref="C24:D24"/>
    <mergeCell ref="C25:D25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topLeftCell="A28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99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212</v>
      </c>
      <c r="D2" s="105" t="s">
        <v>213</v>
      </c>
      <c r="E2" s="104"/>
      <c r="F2" s="106" t="s">
        <v>33</v>
      </c>
      <c r="G2" s="107"/>
    </row>
    <row r="3" spans="1:57" ht="3" hidden="1" customHeight="1">
      <c r="A3" s="108"/>
      <c r="B3" s="109"/>
      <c r="C3" s="110"/>
      <c r="D3" s="110"/>
      <c r="E3" s="109"/>
      <c r="F3" s="111"/>
      <c r="G3" s="112"/>
    </row>
    <row r="4" spans="1:57" ht="12" customHeight="1">
      <c r="A4" s="113" t="s">
        <v>34</v>
      </c>
      <c r="B4" s="109"/>
      <c r="C4" s="110"/>
      <c r="D4" s="110"/>
      <c r="E4" s="109"/>
      <c r="F4" s="111" t="s">
        <v>35</v>
      </c>
      <c r="G4" s="114"/>
    </row>
    <row r="5" spans="1:57" ht="12.95" customHeight="1">
      <c r="A5" s="115" t="s">
        <v>212</v>
      </c>
      <c r="B5" s="116"/>
      <c r="C5" s="117" t="s">
        <v>213</v>
      </c>
      <c r="D5" s="118"/>
      <c r="E5" s="119"/>
      <c r="F5" s="111" t="s">
        <v>36</v>
      </c>
      <c r="G5" s="112"/>
    </row>
    <row r="6" spans="1:57" ht="12.95" customHeight="1">
      <c r="A6" s="113" t="s">
        <v>37</v>
      </c>
      <c r="B6" s="109"/>
      <c r="C6" s="110"/>
      <c r="D6" s="110"/>
      <c r="E6" s="109"/>
      <c r="F6" s="120" t="s">
        <v>38</v>
      </c>
      <c r="G6" s="121"/>
      <c r="O6" s="122"/>
    </row>
    <row r="7" spans="1:57" ht="12.95" customHeight="1">
      <c r="A7" s="123" t="s">
        <v>101</v>
      </c>
      <c r="B7" s="124"/>
      <c r="C7" s="125" t="s">
        <v>102</v>
      </c>
      <c r="D7" s="126"/>
      <c r="E7" s="126"/>
      <c r="F7" s="127" t="s">
        <v>39</v>
      </c>
      <c r="G7" s="121">
        <f>IF(G6=0,,ROUND((F30+F32)/G6,1))</f>
        <v>0</v>
      </c>
    </row>
    <row r="8" spans="1:57">
      <c r="A8" s="128" t="s">
        <v>40</v>
      </c>
      <c r="B8" s="111"/>
      <c r="C8" s="129"/>
      <c r="D8" s="129"/>
      <c r="E8" s="130"/>
      <c r="F8" s="131" t="s">
        <v>41</v>
      </c>
      <c r="G8" s="132"/>
      <c r="H8" s="133"/>
      <c r="I8" s="134"/>
    </row>
    <row r="9" spans="1:57">
      <c r="A9" s="128" t="s">
        <v>42</v>
      </c>
      <c r="B9" s="111"/>
      <c r="C9" s="129"/>
      <c r="D9" s="129"/>
      <c r="E9" s="130"/>
      <c r="F9" s="111"/>
      <c r="G9" s="135"/>
      <c r="H9" s="136"/>
    </row>
    <row r="10" spans="1:57">
      <c r="A10" s="128" t="s">
        <v>43</v>
      </c>
      <c r="B10" s="111"/>
      <c r="C10" s="129"/>
      <c r="D10" s="129"/>
      <c r="E10" s="129"/>
      <c r="F10" s="137"/>
      <c r="G10" s="138"/>
      <c r="H10" s="139"/>
    </row>
    <row r="11" spans="1:57" ht="13.5" customHeight="1">
      <c r="A11" s="128" t="s">
        <v>44</v>
      </c>
      <c r="B11" s="111"/>
      <c r="C11" s="129" t="s">
        <v>211</v>
      </c>
      <c r="D11" s="129"/>
      <c r="E11" s="129"/>
      <c r="F11" s="140" t="s">
        <v>45</v>
      </c>
      <c r="G11" s="141"/>
      <c r="H11" s="136"/>
      <c r="BA11" s="142"/>
      <c r="BB11" s="142"/>
      <c r="BC11" s="142"/>
      <c r="BD11" s="142"/>
      <c r="BE11" s="142"/>
    </row>
    <row r="12" spans="1:57" ht="12.75" customHeight="1">
      <c r="A12" s="143" t="s">
        <v>46</v>
      </c>
      <c r="B12" s="109"/>
      <c r="C12" s="144"/>
      <c r="D12" s="144"/>
      <c r="E12" s="144"/>
      <c r="F12" s="145" t="s">
        <v>47</v>
      </c>
      <c r="G12" s="146"/>
      <c r="H12" s="136"/>
    </row>
    <row r="13" spans="1:57" ht="28.5" customHeight="1" thickBot="1">
      <c r="A13" s="147" t="s">
        <v>48</v>
      </c>
      <c r="B13" s="148"/>
      <c r="C13" s="148"/>
      <c r="D13" s="148"/>
      <c r="E13" s="149"/>
      <c r="F13" s="149"/>
      <c r="G13" s="150"/>
      <c r="H13" s="136"/>
    </row>
    <row r="14" spans="1:57" ht="17.25" customHeight="1" thickBot="1">
      <c r="A14" s="151" t="s">
        <v>49</v>
      </c>
      <c r="B14" s="152"/>
      <c r="C14" s="153"/>
      <c r="D14" s="154" t="s">
        <v>50</v>
      </c>
      <c r="E14" s="155"/>
      <c r="F14" s="155"/>
      <c r="G14" s="153"/>
    </row>
    <row r="15" spans="1:57" ht="15.95" customHeight="1">
      <c r="A15" s="156"/>
      <c r="B15" s="157" t="s">
        <v>51</v>
      </c>
      <c r="C15" s="158">
        <f>'SO02 SO02 Rek'!E18</f>
        <v>0</v>
      </c>
      <c r="D15" s="159" t="str">
        <f>'SO02 SO02 Rek'!A23</f>
        <v>Ztížené výrobní podmínky</v>
      </c>
      <c r="E15" s="160"/>
      <c r="F15" s="161"/>
      <c r="G15" s="158">
        <f>'SO02 SO02 Rek'!I23</f>
        <v>0</v>
      </c>
    </row>
    <row r="16" spans="1:57" ht="15.95" customHeight="1">
      <c r="A16" s="156" t="s">
        <v>52</v>
      </c>
      <c r="B16" s="157" t="s">
        <v>53</v>
      </c>
      <c r="C16" s="158">
        <f>'SO02 SO02 Rek'!F18</f>
        <v>0</v>
      </c>
      <c r="D16" s="108" t="str">
        <f>'SO02 SO02 Rek'!A24</f>
        <v>Oborová přirážka</v>
      </c>
      <c r="E16" s="162"/>
      <c r="F16" s="163"/>
      <c r="G16" s="158">
        <f>'SO02 SO02 Rek'!I24</f>
        <v>0</v>
      </c>
    </row>
    <row r="17" spans="1:7" ht="15.95" customHeight="1">
      <c r="A17" s="156" t="s">
        <v>54</v>
      </c>
      <c r="B17" s="157" t="s">
        <v>55</v>
      </c>
      <c r="C17" s="158">
        <f>'SO02 SO02 Rek'!H18</f>
        <v>0</v>
      </c>
      <c r="D17" s="108" t="str">
        <f>'SO02 SO02 Rek'!A25</f>
        <v>Přesun stavebních kapacit</v>
      </c>
      <c r="E17" s="162"/>
      <c r="F17" s="163"/>
      <c r="G17" s="158">
        <f>'SO02 SO02 Rek'!I25</f>
        <v>0</v>
      </c>
    </row>
    <row r="18" spans="1:7" ht="15.95" customHeight="1">
      <c r="A18" s="164" t="s">
        <v>56</v>
      </c>
      <c r="B18" s="165" t="s">
        <v>57</v>
      </c>
      <c r="C18" s="158">
        <f>'SO02 SO02 Rek'!G18</f>
        <v>0</v>
      </c>
      <c r="D18" s="108" t="str">
        <f>'SO02 SO02 Rek'!A26</f>
        <v>Mimostaveništní doprava</v>
      </c>
      <c r="E18" s="162"/>
      <c r="F18" s="163"/>
      <c r="G18" s="158">
        <f>'SO02 SO02 Rek'!I26</f>
        <v>0</v>
      </c>
    </row>
    <row r="19" spans="1:7" ht="15.95" customHeight="1">
      <c r="A19" s="166" t="s">
        <v>58</v>
      </c>
      <c r="B19" s="157"/>
      <c r="C19" s="158">
        <f>SUM(C15:C18)</f>
        <v>0</v>
      </c>
      <c r="D19" s="108" t="str">
        <f>'SO02 SO02 Rek'!A27</f>
        <v>Zařízení staveniště 3%</v>
      </c>
      <c r="E19" s="162"/>
      <c r="F19" s="163"/>
      <c r="G19" s="158">
        <f>'SO02 SO02 Rek'!I27</f>
        <v>0</v>
      </c>
    </row>
    <row r="20" spans="1:7" ht="15.95" customHeight="1">
      <c r="A20" s="166"/>
      <c r="B20" s="157"/>
      <c r="C20" s="158"/>
      <c r="D20" s="108" t="str">
        <f>'SO02 SO02 Rek'!A28</f>
        <v>Provoz investora</v>
      </c>
      <c r="E20" s="162"/>
      <c r="F20" s="163"/>
      <c r="G20" s="158">
        <f>'SO02 SO02 Rek'!I28</f>
        <v>0</v>
      </c>
    </row>
    <row r="21" spans="1:7" ht="15.95" customHeight="1">
      <c r="A21" s="166" t="s">
        <v>29</v>
      </c>
      <c r="B21" s="157"/>
      <c r="C21" s="158">
        <f>'SO02 SO02 Rek'!I18</f>
        <v>0</v>
      </c>
      <c r="D21" s="108" t="str">
        <f>'SO02 SO02 Rek'!A29</f>
        <v>Kompletační činnost (IČD)</v>
      </c>
      <c r="E21" s="162"/>
      <c r="F21" s="163"/>
      <c r="G21" s="158">
        <f>'SO02 SO02 Rek'!I29</f>
        <v>0</v>
      </c>
    </row>
    <row r="22" spans="1:7" ht="15.95" customHeight="1">
      <c r="A22" s="167" t="s">
        <v>59</v>
      </c>
      <c r="B22" s="136"/>
      <c r="C22" s="158">
        <f>C19+C21</f>
        <v>0</v>
      </c>
      <c r="D22" s="108" t="s">
        <v>60</v>
      </c>
      <c r="E22" s="162"/>
      <c r="F22" s="163"/>
      <c r="G22" s="158">
        <f>G23-SUM(G15:G21)</f>
        <v>0</v>
      </c>
    </row>
    <row r="23" spans="1:7" ht="15.95" customHeight="1" thickBot="1">
      <c r="A23" s="168" t="s">
        <v>61</v>
      </c>
      <c r="B23" s="169"/>
      <c r="C23" s="170">
        <f>C22+G23</f>
        <v>0</v>
      </c>
      <c r="D23" s="171" t="s">
        <v>62</v>
      </c>
      <c r="E23" s="172"/>
      <c r="F23" s="173"/>
      <c r="G23" s="158">
        <f>'SO02 SO02 Rek'!H31</f>
        <v>0</v>
      </c>
    </row>
    <row r="24" spans="1:7">
      <c r="A24" s="174" t="s">
        <v>63</v>
      </c>
      <c r="B24" s="175"/>
      <c r="C24" s="176"/>
      <c r="D24" s="175" t="s">
        <v>64</v>
      </c>
      <c r="E24" s="175"/>
      <c r="F24" s="177" t="s">
        <v>65</v>
      </c>
      <c r="G24" s="178"/>
    </row>
    <row r="25" spans="1:7">
      <c r="A25" s="167" t="s">
        <v>66</v>
      </c>
      <c r="B25" s="136"/>
      <c r="C25" s="179"/>
      <c r="D25" s="136" t="s">
        <v>66</v>
      </c>
      <c r="F25" s="180" t="s">
        <v>66</v>
      </c>
      <c r="G25" s="181"/>
    </row>
    <row r="26" spans="1:7" ht="37.5" customHeight="1">
      <c r="A26" s="167" t="s">
        <v>67</v>
      </c>
      <c r="B26" s="182"/>
      <c r="C26" s="179"/>
      <c r="D26" s="136" t="s">
        <v>67</v>
      </c>
      <c r="F26" s="180" t="s">
        <v>67</v>
      </c>
      <c r="G26" s="181"/>
    </row>
    <row r="27" spans="1:7">
      <c r="A27" s="167"/>
      <c r="B27" s="183"/>
      <c r="C27" s="179"/>
      <c r="D27" s="136"/>
      <c r="F27" s="180"/>
      <c r="G27" s="181"/>
    </row>
    <row r="28" spans="1:7">
      <c r="A28" s="167" t="s">
        <v>68</v>
      </c>
      <c r="B28" s="136"/>
      <c r="C28" s="179"/>
      <c r="D28" s="180" t="s">
        <v>69</v>
      </c>
      <c r="E28" s="179"/>
      <c r="F28" s="184" t="s">
        <v>69</v>
      </c>
      <c r="G28" s="181"/>
    </row>
    <row r="29" spans="1:7" ht="69" customHeight="1">
      <c r="A29" s="167"/>
      <c r="B29" s="136"/>
      <c r="C29" s="185"/>
      <c r="D29" s="186"/>
      <c r="E29" s="185"/>
      <c r="F29" s="136"/>
      <c r="G29" s="181"/>
    </row>
    <row r="30" spans="1:7">
      <c r="A30" s="187" t="s">
        <v>11</v>
      </c>
      <c r="B30" s="188"/>
      <c r="C30" s="189">
        <v>21</v>
      </c>
      <c r="D30" s="188" t="s">
        <v>70</v>
      </c>
      <c r="E30" s="190"/>
      <c r="F30" s="191">
        <f>C23-F32</f>
        <v>0</v>
      </c>
      <c r="G30" s="192"/>
    </row>
    <row r="31" spans="1:7">
      <c r="A31" s="187" t="s">
        <v>71</v>
      </c>
      <c r="B31" s="188"/>
      <c r="C31" s="189">
        <f>C30</f>
        <v>21</v>
      </c>
      <c r="D31" s="188" t="s">
        <v>72</v>
      </c>
      <c r="E31" s="190"/>
      <c r="F31" s="191">
        <f>ROUND(PRODUCT(F30,C31/100),0)</f>
        <v>0</v>
      </c>
      <c r="G31" s="192"/>
    </row>
    <row r="32" spans="1:7">
      <c r="A32" s="187" t="s">
        <v>11</v>
      </c>
      <c r="B32" s="188"/>
      <c r="C32" s="189">
        <v>0</v>
      </c>
      <c r="D32" s="188" t="s">
        <v>72</v>
      </c>
      <c r="E32" s="190"/>
      <c r="F32" s="191">
        <v>0</v>
      </c>
      <c r="G32" s="192"/>
    </row>
    <row r="33" spans="1:8">
      <c r="A33" s="187" t="s">
        <v>71</v>
      </c>
      <c r="B33" s="193"/>
      <c r="C33" s="194">
        <f>C32</f>
        <v>0</v>
      </c>
      <c r="D33" s="188" t="s">
        <v>72</v>
      </c>
      <c r="E33" s="163"/>
      <c r="F33" s="191">
        <f>ROUND(PRODUCT(F32,C33/100),0)</f>
        <v>0</v>
      </c>
      <c r="G33" s="192"/>
    </row>
    <row r="34" spans="1:8" s="200" customFormat="1" ht="19.5" customHeight="1" thickBot="1">
      <c r="A34" s="195" t="s">
        <v>73</v>
      </c>
      <c r="B34" s="196"/>
      <c r="C34" s="196"/>
      <c r="D34" s="196"/>
      <c r="E34" s="197"/>
      <c r="F34" s="198">
        <f>ROUND(SUM(F30:F33),0)</f>
        <v>0</v>
      </c>
      <c r="G34" s="199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1"/>
      <c r="C37" s="201"/>
      <c r="D37" s="201"/>
      <c r="E37" s="201"/>
      <c r="F37" s="201"/>
      <c r="G37" s="201"/>
      <c r="H37" s="1" t="s">
        <v>1</v>
      </c>
    </row>
    <row r="38" spans="1:8" ht="12.75" customHeight="1">
      <c r="A38" s="202"/>
      <c r="B38" s="201"/>
      <c r="C38" s="201"/>
      <c r="D38" s="201"/>
      <c r="E38" s="201"/>
      <c r="F38" s="201"/>
      <c r="G38" s="201"/>
      <c r="H38" s="1" t="s">
        <v>1</v>
      </c>
    </row>
    <row r="39" spans="1:8">
      <c r="A39" s="202"/>
      <c r="B39" s="201"/>
      <c r="C39" s="201"/>
      <c r="D39" s="201"/>
      <c r="E39" s="201"/>
      <c r="F39" s="201"/>
      <c r="G39" s="201"/>
      <c r="H39" s="1" t="s">
        <v>1</v>
      </c>
    </row>
    <row r="40" spans="1:8">
      <c r="A40" s="202"/>
      <c r="B40" s="201"/>
      <c r="C40" s="201"/>
      <c r="D40" s="201"/>
      <c r="E40" s="201"/>
      <c r="F40" s="201"/>
      <c r="G40" s="201"/>
      <c r="H40" s="1" t="s">
        <v>1</v>
      </c>
    </row>
    <row r="41" spans="1:8">
      <c r="A41" s="202"/>
      <c r="B41" s="201"/>
      <c r="C41" s="201"/>
      <c r="D41" s="201"/>
      <c r="E41" s="201"/>
      <c r="F41" s="201"/>
      <c r="G41" s="201"/>
      <c r="H41" s="1" t="s">
        <v>1</v>
      </c>
    </row>
    <row r="42" spans="1:8">
      <c r="A42" s="202"/>
      <c r="B42" s="201"/>
      <c r="C42" s="201"/>
      <c r="D42" s="201"/>
      <c r="E42" s="201"/>
      <c r="F42" s="201"/>
      <c r="G42" s="201"/>
      <c r="H42" s="1" t="s">
        <v>1</v>
      </c>
    </row>
    <row r="43" spans="1:8">
      <c r="A43" s="202"/>
      <c r="B43" s="201"/>
      <c r="C43" s="201"/>
      <c r="D43" s="201"/>
      <c r="E43" s="201"/>
      <c r="F43" s="201"/>
      <c r="G43" s="201"/>
      <c r="H43" s="1" t="s">
        <v>1</v>
      </c>
    </row>
    <row r="44" spans="1:8" ht="12.75" customHeight="1">
      <c r="A44" s="202"/>
      <c r="B44" s="201"/>
      <c r="C44" s="201"/>
      <c r="D44" s="201"/>
      <c r="E44" s="201"/>
      <c r="F44" s="201"/>
      <c r="G44" s="201"/>
      <c r="H44" s="1" t="s">
        <v>1</v>
      </c>
    </row>
    <row r="45" spans="1:8" ht="12.75" customHeight="1">
      <c r="A45" s="202"/>
      <c r="B45" s="201"/>
      <c r="C45" s="201"/>
      <c r="D45" s="201"/>
      <c r="E45" s="201"/>
      <c r="F45" s="201"/>
      <c r="G45" s="201"/>
      <c r="H45" s="1" t="s">
        <v>1</v>
      </c>
    </row>
    <row r="46" spans="1:8">
      <c r="B46" s="203"/>
      <c r="C46" s="203"/>
      <c r="D46" s="203"/>
      <c r="E46" s="203"/>
      <c r="F46" s="203"/>
      <c r="G46" s="203"/>
    </row>
    <row r="47" spans="1:8">
      <c r="B47" s="203"/>
      <c r="C47" s="203"/>
      <c r="D47" s="203"/>
      <c r="E47" s="203"/>
      <c r="F47" s="203"/>
      <c r="G47" s="203"/>
    </row>
    <row r="48" spans="1:8">
      <c r="B48" s="203"/>
      <c r="C48" s="203"/>
      <c r="D48" s="203"/>
      <c r="E48" s="203"/>
      <c r="F48" s="203"/>
      <c r="G48" s="203"/>
    </row>
    <row r="49" spans="2:7">
      <c r="B49" s="203"/>
      <c r="C49" s="203"/>
      <c r="D49" s="203"/>
      <c r="E49" s="203"/>
      <c r="F49" s="203"/>
      <c r="G49" s="203"/>
    </row>
    <row r="50" spans="2:7">
      <c r="B50" s="203"/>
      <c r="C50" s="203"/>
      <c r="D50" s="203"/>
      <c r="E50" s="203"/>
      <c r="F50" s="203"/>
      <c r="G50" s="203"/>
    </row>
    <row r="51" spans="2:7">
      <c r="B51" s="203"/>
      <c r="C51" s="203"/>
      <c r="D51" s="203"/>
      <c r="E51" s="203"/>
      <c r="F51" s="203"/>
      <c r="G51" s="203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82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4" t="s">
        <v>2</v>
      </c>
      <c r="B1" s="205"/>
      <c r="C1" s="206" t="s">
        <v>103</v>
      </c>
      <c r="D1" s="207"/>
      <c r="E1" s="208"/>
      <c r="F1" s="207"/>
      <c r="G1" s="209" t="s">
        <v>75</v>
      </c>
      <c r="H1" s="210" t="s">
        <v>212</v>
      </c>
      <c r="I1" s="211"/>
    </row>
    <row r="2" spans="1:9" ht="13.5" thickBot="1">
      <c r="A2" s="212" t="s">
        <v>76</v>
      </c>
      <c r="B2" s="213"/>
      <c r="C2" s="214" t="s">
        <v>214</v>
      </c>
      <c r="D2" s="215"/>
      <c r="E2" s="216"/>
      <c r="F2" s="215"/>
      <c r="G2" s="217" t="s">
        <v>213</v>
      </c>
      <c r="H2" s="218"/>
      <c r="I2" s="219"/>
    </row>
    <row r="3" spans="1:9" ht="13.5" thickTop="1">
      <c r="F3" s="136"/>
    </row>
    <row r="4" spans="1:9" ht="19.5" customHeight="1">
      <c r="A4" s="220" t="s">
        <v>77</v>
      </c>
      <c r="B4" s="221"/>
      <c r="C4" s="221"/>
      <c r="D4" s="221"/>
      <c r="E4" s="222"/>
      <c r="F4" s="221"/>
      <c r="G4" s="221"/>
      <c r="H4" s="221"/>
      <c r="I4" s="221"/>
    </row>
    <row r="5" spans="1:9" ht="13.5" thickBot="1"/>
    <row r="6" spans="1:9" s="136" customFormat="1" ht="13.5" thickBot="1">
      <c r="A6" s="223"/>
      <c r="B6" s="224" t="s">
        <v>78</v>
      </c>
      <c r="C6" s="224"/>
      <c r="D6" s="225"/>
      <c r="E6" s="226" t="s">
        <v>25</v>
      </c>
      <c r="F6" s="227" t="s">
        <v>26</v>
      </c>
      <c r="G6" s="227" t="s">
        <v>27</v>
      </c>
      <c r="H6" s="227" t="s">
        <v>28</v>
      </c>
      <c r="I6" s="228" t="s">
        <v>29</v>
      </c>
    </row>
    <row r="7" spans="1:9" s="136" customFormat="1">
      <c r="A7" s="325" t="str">
        <f>'SO02 SO02 Pol'!B7</f>
        <v>2</v>
      </c>
      <c r="B7" s="70" t="str">
        <f>'SO02 SO02 Pol'!C7</f>
        <v>Základy,zvláštní zakládání</v>
      </c>
      <c r="D7" s="229"/>
      <c r="E7" s="326">
        <f>'SO02 SO02 Pol'!BA10</f>
        <v>0</v>
      </c>
      <c r="F7" s="327">
        <f>'SO02 SO02 Pol'!BB10</f>
        <v>0</v>
      </c>
      <c r="G7" s="327">
        <f>'SO02 SO02 Pol'!BC10</f>
        <v>0</v>
      </c>
      <c r="H7" s="327">
        <f>'SO02 SO02 Pol'!BD10</f>
        <v>0</v>
      </c>
      <c r="I7" s="328">
        <f>'SO02 SO02 Pol'!BE10</f>
        <v>0</v>
      </c>
    </row>
    <row r="8" spans="1:9" s="136" customFormat="1">
      <c r="A8" s="325" t="str">
        <f>'SO02 SO02 Pol'!B11</f>
        <v>62</v>
      </c>
      <c r="B8" s="70" t="str">
        <f>'SO02 SO02 Pol'!C11</f>
        <v>Upravy povrchů vnější</v>
      </c>
      <c r="D8" s="229"/>
      <c r="E8" s="326">
        <f>'SO02 SO02 Pol'!BA15</f>
        <v>0</v>
      </c>
      <c r="F8" s="327">
        <f>'SO02 SO02 Pol'!BB15</f>
        <v>0</v>
      </c>
      <c r="G8" s="327">
        <f>'SO02 SO02 Pol'!BC15</f>
        <v>0</v>
      </c>
      <c r="H8" s="327">
        <f>'SO02 SO02 Pol'!BD15</f>
        <v>0</v>
      </c>
      <c r="I8" s="328">
        <f>'SO02 SO02 Pol'!BE15</f>
        <v>0</v>
      </c>
    </row>
    <row r="9" spans="1:9" s="136" customFormat="1">
      <c r="A9" s="325" t="str">
        <f>'SO02 SO02 Pol'!B16</f>
        <v>63</v>
      </c>
      <c r="B9" s="70" t="str">
        <f>'SO02 SO02 Pol'!C16</f>
        <v>Podlahy a podlahové konstrukce</v>
      </c>
      <c r="D9" s="229"/>
      <c r="E9" s="326">
        <f>'SO02 SO02 Pol'!BA26</f>
        <v>0</v>
      </c>
      <c r="F9" s="327">
        <f>'SO02 SO02 Pol'!BB26</f>
        <v>0</v>
      </c>
      <c r="G9" s="327">
        <f>'SO02 SO02 Pol'!BC26</f>
        <v>0</v>
      </c>
      <c r="H9" s="327">
        <f>'SO02 SO02 Pol'!BD26</f>
        <v>0</v>
      </c>
      <c r="I9" s="328">
        <f>'SO02 SO02 Pol'!BE26</f>
        <v>0</v>
      </c>
    </row>
    <row r="10" spans="1:9" s="136" customFormat="1">
      <c r="A10" s="325" t="str">
        <f>'SO02 SO02 Pol'!B27</f>
        <v>91</v>
      </c>
      <c r="B10" s="70" t="str">
        <f>'SO02 SO02 Pol'!C27</f>
        <v>Doplňující práce na komunikaci</v>
      </c>
      <c r="D10" s="229"/>
      <c r="E10" s="326">
        <f>'SO02 SO02 Pol'!BA29</f>
        <v>0</v>
      </c>
      <c r="F10" s="327">
        <f>'SO02 SO02 Pol'!BB29</f>
        <v>0</v>
      </c>
      <c r="G10" s="327">
        <f>'SO02 SO02 Pol'!BC29</f>
        <v>0</v>
      </c>
      <c r="H10" s="327">
        <f>'SO02 SO02 Pol'!BD29</f>
        <v>0</v>
      </c>
      <c r="I10" s="328">
        <f>'SO02 SO02 Pol'!BE29</f>
        <v>0</v>
      </c>
    </row>
    <row r="11" spans="1:9" s="136" customFormat="1">
      <c r="A11" s="325" t="str">
        <f>'SO02 SO02 Pol'!B30</f>
        <v>95</v>
      </c>
      <c r="B11" s="70" t="str">
        <f>'SO02 SO02 Pol'!C30</f>
        <v>Dokončovací kce na pozem.stav.</v>
      </c>
      <c r="D11" s="229"/>
      <c r="E11" s="326">
        <f>'SO02 SO02 Pol'!BA32</f>
        <v>0</v>
      </c>
      <c r="F11" s="327">
        <f>'SO02 SO02 Pol'!BB32</f>
        <v>0</v>
      </c>
      <c r="G11" s="327">
        <f>'SO02 SO02 Pol'!BC32</f>
        <v>0</v>
      </c>
      <c r="H11" s="327">
        <f>'SO02 SO02 Pol'!BD32</f>
        <v>0</v>
      </c>
      <c r="I11" s="328">
        <f>'SO02 SO02 Pol'!BE32</f>
        <v>0</v>
      </c>
    </row>
    <row r="12" spans="1:9" s="136" customFormat="1">
      <c r="A12" s="325" t="str">
        <f>'SO02 SO02 Pol'!B33</f>
        <v>97</v>
      </c>
      <c r="B12" s="70" t="str">
        <f>'SO02 SO02 Pol'!C33</f>
        <v>Prorážení otvorů</v>
      </c>
      <c r="D12" s="229"/>
      <c r="E12" s="326">
        <f>'SO02 SO02 Pol'!BA39</f>
        <v>0</v>
      </c>
      <c r="F12" s="327">
        <f>'SO02 SO02 Pol'!BB39</f>
        <v>0</v>
      </c>
      <c r="G12" s="327">
        <f>'SO02 SO02 Pol'!BC39</f>
        <v>0</v>
      </c>
      <c r="H12" s="327">
        <f>'SO02 SO02 Pol'!BD39</f>
        <v>0</v>
      </c>
      <c r="I12" s="328">
        <f>'SO02 SO02 Pol'!BE39</f>
        <v>0</v>
      </c>
    </row>
    <row r="13" spans="1:9" s="136" customFormat="1">
      <c r="A13" s="325" t="str">
        <f>'SO02 SO02 Pol'!B40</f>
        <v>99</v>
      </c>
      <c r="B13" s="70" t="str">
        <f>'SO02 SO02 Pol'!C40</f>
        <v>Přesun hmot</v>
      </c>
      <c r="D13" s="229"/>
      <c r="E13" s="326">
        <f>'SO02 SO02 Pol'!BA42</f>
        <v>0</v>
      </c>
      <c r="F13" s="327">
        <f>'SO02 SO02 Pol'!BB42</f>
        <v>0</v>
      </c>
      <c r="G13" s="327">
        <f>'SO02 SO02 Pol'!BC42</f>
        <v>0</v>
      </c>
      <c r="H13" s="327">
        <f>'SO02 SO02 Pol'!BD42</f>
        <v>0</v>
      </c>
      <c r="I13" s="328">
        <f>'SO02 SO02 Pol'!BE42</f>
        <v>0</v>
      </c>
    </row>
    <row r="14" spans="1:9" s="136" customFormat="1">
      <c r="A14" s="325" t="str">
        <f>'SO02 SO02 Pol'!B43</f>
        <v>711</v>
      </c>
      <c r="B14" s="70" t="str">
        <f>'SO02 SO02 Pol'!C43</f>
        <v>Izolace proti vodě</v>
      </c>
      <c r="D14" s="229"/>
      <c r="E14" s="326">
        <f>'SO02 SO02 Pol'!BA64</f>
        <v>0</v>
      </c>
      <c r="F14" s="327">
        <f>'SO02 SO02 Pol'!BB64</f>
        <v>0</v>
      </c>
      <c r="G14" s="327">
        <f>'SO02 SO02 Pol'!BC64</f>
        <v>0</v>
      </c>
      <c r="H14" s="327">
        <f>'SO02 SO02 Pol'!BD64</f>
        <v>0</v>
      </c>
      <c r="I14" s="328">
        <f>'SO02 SO02 Pol'!BE64</f>
        <v>0</v>
      </c>
    </row>
    <row r="15" spans="1:9" s="136" customFormat="1">
      <c r="A15" s="325" t="str">
        <f>'SO02 SO02 Pol'!B65</f>
        <v>771</v>
      </c>
      <c r="B15" s="70" t="str">
        <f>'SO02 SO02 Pol'!C65</f>
        <v>Podlahy z dlaždic a obklady</v>
      </c>
      <c r="D15" s="229"/>
      <c r="E15" s="326">
        <f>'SO02 SO02 Pol'!BA74</f>
        <v>0</v>
      </c>
      <c r="F15" s="327">
        <f>'SO02 SO02 Pol'!BB74</f>
        <v>0</v>
      </c>
      <c r="G15" s="327">
        <f>'SO02 SO02 Pol'!BC74</f>
        <v>0</v>
      </c>
      <c r="H15" s="327">
        <f>'SO02 SO02 Pol'!BD74</f>
        <v>0</v>
      </c>
      <c r="I15" s="328">
        <f>'SO02 SO02 Pol'!BE74</f>
        <v>0</v>
      </c>
    </row>
    <row r="16" spans="1:9" s="136" customFormat="1">
      <c r="A16" s="325" t="str">
        <f>'SO02 SO02 Pol'!B75</f>
        <v>M75</v>
      </c>
      <c r="B16" s="70" t="str">
        <f>'SO02 SO02 Pol'!C75</f>
        <v>Ostatní náklady</v>
      </c>
      <c r="D16" s="229"/>
      <c r="E16" s="326">
        <f>'SO02 SO02 Pol'!BA77</f>
        <v>0</v>
      </c>
      <c r="F16" s="327">
        <f>'SO02 SO02 Pol'!BB77</f>
        <v>0</v>
      </c>
      <c r="G16" s="327">
        <f>'SO02 SO02 Pol'!BC77</f>
        <v>0</v>
      </c>
      <c r="H16" s="327">
        <f>'SO02 SO02 Pol'!BD77</f>
        <v>0</v>
      </c>
      <c r="I16" s="328">
        <f>'SO02 SO02 Pol'!BE77</f>
        <v>0</v>
      </c>
    </row>
    <row r="17" spans="1:57" s="136" customFormat="1" ht="13.5" thickBot="1">
      <c r="A17" s="325" t="str">
        <f>'SO02 SO02 Pol'!B78</f>
        <v>D96</v>
      </c>
      <c r="B17" s="70" t="str">
        <f>'SO02 SO02 Pol'!C78</f>
        <v>Přesuny suti a vybouraných hmot</v>
      </c>
      <c r="D17" s="229"/>
      <c r="E17" s="326">
        <f>'SO02 SO02 Pol'!BA84</f>
        <v>0</v>
      </c>
      <c r="F17" s="327">
        <f>'SO02 SO02 Pol'!BB84</f>
        <v>0</v>
      </c>
      <c r="G17" s="327">
        <f>'SO02 SO02 Pol'!BC84</f>
        <v>0</v>
      </c>
      <c r="H17" s="327">
        <f>'SO02 SO02 Pol'!BD84</f>
        <v>0</v>
      </c>
      <c r="I17" s="328">
        <f>'SO02 SO02 Pol'!BE84</f>
        <v>0</v>
      </c>
    </row>
    <row r="18" spans="1:57" s="14" customFormat="1" ht="13.5" thickBot="1">
      <c r="A18" s="230"/>
      <c r="B18" s="231" t="s">
        <v>79</v>
      </c>
      <c r="C18" s="231"/>
      <c r="D18" s="232"/>
      <c r="E18" s="233">
        <f>SUM(E7:E17)</f>
        <v>0</v>
      </c>
      <c r="F18" s="234">
        <f>SUM(F7:F17)</f>
        <v>0</v>
      </c>
      <c r="G18" s="234">
        <f>SUM(G7:G17)</f>
        <v>0</v>
      </c>
      <c r="H18" s="234">
        <f>SUM(H7:H17)</f>
        <v>0</v>
      </c>
      <c r="I18" s="235">
        <f>SUM(I7:I17)</f>
        <v>0</v>
      </c>
    </row>
    <row r="19" spans="1:57">
      <c r="A19" s="136"/>
      <c r="B19" s="136"/>
      <c r="C19" s="136"/>
      <c r="D19" s="136"/>
      <c r="E19" s="136"/>
      <c r="F19" s="136"/>
      <c r="G19" s="136"/>
      <c r="H19" s="136"/>
      <c r="I19" s="136"/>
    </row>
    <row r="20" spans="1:57" ht="19.5" customHeight="1">
      <c r="A20" s="221" t="s">
        <v>80</v>
      </c>
      <c r="B20" s="221"/>
      <c r="C20" s="221"/>
      <c r="D20" s="221"/>
      <c r="E20" s="221"/>
      <c r="F20" s="221"/>
      <c r="G20" s="236"/>
      <c r="H20" s="221"/>
      <c r="I20" s="221"/>
      <c r="BA20" s="142"/>
      <c r="BB20" s="142"/>
      <c r="BC20" s="142"/>
      <c r="BD20" s="142"/>
      <c r="BE20" s="142"/>
    </row>
    <row r="21" spans="1:57" ht="13.5" thickBot="1"/>
    <row r="22" spans="1:57">
      <c r="A22" s="174" t="s">
        <v>81</v>
      </c>
      <c r="B22" s="175"/>
      <c r="C22" s="175"/>
      <c r="D22" s="237"/>
      <c r="E22" s="238" t="s">
        <v>82</v>
      </c>
      <c r="F22" s="239" t="s">
        <v>12</v>
      </c>
      <c r="G22" s="240" t="s">
        <v>83</v>
      </c>
      <c r="H22" s="241"/>
      <c r="I22" s="242" t="s">
        <v>82</v>
      </c>
    </row>
    <row r="23" spans="1:57">
      <c r="A23" s="166" t="s">
        <v>203</v>
      </c>
      <c r="B23" s="157"/>
      <c r="C23" s="157"/>
      <c r="D23" s="243"/>
      <c r="E23" s="244"/>
      <c r="F23" s="245"/>
      <c r="G23" s="246">
        <v>0</v>
      </c>
      <c r="H23" s="247"/>
      <c r="I23" s="248">
        <f>E23+F23*G23/100</f>
        <v>0</v>
      </c>
      <c r="BA23" s="1">
        <v>0</v>
      </c>
    </row>
    <row r="24" spans="1:57">
      <c r="A24" s="166" t="s">
        <v>204</v>
      </c>
      <c r="B24" s="157"/>
      <c r="C24" s="157"/>
      <c r="D24" s="243"/>
      <c r="E24" s="244"/>
      <c r="F24" s="245"/>
      <c r="G24" s="246">
        <v>0</v>
      </c>
      <c r="H24" s="247"/>
      <c r="I24" s="248">
        <f>E24+F24*G24/100</f>
        <v>0</v>
      </c>
      <c r="BA24" s="1">
        <v>0</v>
      </c>
    </row>
    <row r="25" spans="1:57">
      <c r="A25" s="166" t="s">
        <v>205</v>
      </c>
      <c r="B25" s="157"/>
      <c r="C25" s="157"/>
      <c r="D25" s="243"/>
      <c r="E25" s="244"/>
      <c r="F25" s="245"/>
      <c r="G25" s="246">
        <v>0</v>
      </c>
      <c r="H25" s="247"/>
      <c r="I25" s="248">
        <f>E25+F25*G25/100</f>
        <v>0</v>
      </c>
      <c r="BA25" s="1">
        <v>0</v>
      </c>
    </row>
    <row r="26" spans="1:57">
      <c r="A26" s="166" t="s">
        <v>206</v>
      </c>
      <c r="B26" s="157"/>
      <c r="C26" s="157"/>
      <c r="D26" s="243"/>
      <c r="E26" s="244"/>
      <c r="F26" s="245"/>
      <c r="G26" s="246">
        <v>0</v>
      </c>
      <c r="H26" s="247"/>
      <c r="I26" s="248">
        <f>E26+F26*G26/100</f>
        <v>0</v>
      </c>
      <c r="BA26" s="1">
        <v>0</v>
      </c>
    </row>
    <row r="27" spans="1:57">
      <c r="A27" s="166" t="s">
        <v>207</v>
      </c>
      <c r="B27" s="157"/>
      <c r="C27" s="157"/>
      <c r="D27" s="243"/>
      <c r="E27" s="244"/>
      <c r="F27" s="245"/>
      <c r="G27" s="246">
        <v>0</v>
      </c>
      <c r="H27" s="247"/>
      <c r="I27" s="248">
        <f>E27+F27*G27/100</f>
        <v>0</v>
      </c>
      <c r="BA27" s="1">
        <v>1</v>
      </c>
    </row>
    <row r="28" spans="1:57">
      <c r="A28" s="166" t="s">
        <v>208</v>
      </c>
      <c r="B28" s="157"/>
      <c r="C28" s="157"/>
      <c r="D28" s="243"/>
      <c r="E28" s="244"/>
      <c r="F28" s="245"/>
      <c r="G28" s="246">
        <v>0</v>
      </c>
      <c r="H28" s="247"/>
      <c r="I28" s="248">
        <f>E28+F28*G28/100</f>
        <v>0</v>
      </c>
      <c r="BA28" s="1">
        <v>1</v>
      </c>
    </row>
    <row r="29" spans="1:57">
      <c r="A29" s="166" t="s">
        <v>209</v>
      </c>
      <c r="B29" s="157"/>
      <c r="C29" s="157"/>
      <c r="D29" s="243"/>
      <c r="E29" s="244"/>
      <c r="F29" s="245"/>
      <c r="G29" s="246">
        <v>0</v>
      </c>
      <c r="H29" s="247"/>
      <c r="I29" s="248">
        <f>E29+F29*G29/100</f>
        <v>0</v>
      </c>
      <c r="BA29" s="1">
        <v>2</v>
      </c>
    </row>
    <row r="30" spans="1:57">
      <c r="A30" s="166" t="s">
        <v>210</v>
      </c>
      <c r="B30" s="157"/>
      <c r="C30" s="157"/>
      <c r="D30" s="243"/>
      <c r="E30" s="244"/>
      <c r="F30" s="245"/>
      <c r="G30" s="246">
        <v>0</v>
      </c>
      <c r="H30" s="247"/>
      <c r="I30" s="248">
        <f>E30+F30*G30/100</f>
        <v>0</v>
      </c>
      <c r="BA30" s="1">
        <v>2</v>
      </c>
    </row>
    <row r="31" spans="1:57" ht="13.5" thickBot="1">
      <c r="A31" s="249"/>
      <c r="B31" s="250" t="s">
        <v>84</v>
      </c>
      <c r="C31" s="251"/>
      <c r="D31" s="252"/>
      <c r="E31" s="253"/>
      <c r="F31" s="254"/>
      <c r="G31" s="254"/>
      <c r="H31" s="255">
        <f>SUM(I23:I30)</f>
        <v>0</v>
      </c>
      <c r="I31" s="256"/>
    </row>
    <row r="33" spans="2:9">
      <c r="B33" s="14"/>
      <c r="F33" s="257"/>
      <c r="G33" s="258"/>
      <c r="H33" s="258"/>
      <c r="I33" s="54"/>
    </row>
    <row r="34" spans="2:9">
      <c r="F34" s="257"/>
      <c r="G34" s="258"/>
      <c r="H34" s="258"/>
      <c r="I34" s="54"/>
    </row>
    <row r="35" spans="2:9">
      <c r="F35" s="257"/>
      <c r="G35" s="258"/>
      <c r="H35" s="258"/>
      <c r="I35" s="54"/>
    </row>
    <row r="36" spans="2:9">
      <c r="F36" s="257"/>
      <c r="G36" s="258"/>
      <c r="H36" s="258"/>
      <c r="I36" s="54"/>
    </row>
    <row r="37" spans="2:9">
      <c r="F37" s="257"/>
      <c r="G37" s="258"/>
      <c r="H37" s="258"/>
      <c r="I37" s="54"/>
    </row>
    <row r="38" spans="2:9">
      <c r="F38" s="257"/>
      <c r="G38" s="258"/>
      <c r="H38" s="258"/>
      <c r="I38" s="54"/>
    </row>
    <row r="39" spans="2:9">
      <c r="F39" s="257"/>
      <c r="G39" s="258"/>
      <c r="H39" s="258"/>
      <c r="I39" s="54"/>
    </row>
    <row r="40" spans="2:9">
      <c r="F40" s="257"/>
      <c r="G40" s="258"/>
      <c r="H40" s="258"/>
      <c r="I40" s="54"/>
    </row>
    <row r="41" spans="2:9">
      <c r="F41" s="257"/>
      <c r="G41" s="258"/>
      <c r="H41" s="258"/>
      <c r="I41" s="54"/>
    </row>
    <row r="42" spans="2:9">
      <c r="F42" s="257"/>
      <c r="G42" s="258"/>
      <c r="H42" s="258"/>
      <c r="I42" s="54"/>
    </row>
    <row r="43" spans="2:9">
      <c r="F43" s="257"/>
      <c r="G43" s="258"/>
      <c r="H43" s="258"/>
      <c r="I43" s="54"/>
    </row>
    <row r="44" spans="2:9">
      <c r="F44" s="257"/>
      <c r="G44" s="258"/>
      <c r="H44" s="258"/>
      <c r="I44" s="54"/>
    </row>
    <row r="45" spans="2:9">
      <c r="F45" s="257"/>
      <c r="G45" s="258"/>
      <c r="H45" s="258"/>
      <c r="I45" s="54"/>
    </row>
    <row r="46" spans="2:9">
      <c r="F46" s="257"/>
      <c r="G46" s="258"/>
      <c r="H46" s="258"/>
      <c r="I46" s="54"/>
    </row>
    <row r="47" spans="2:9">
      <c r="F47" s="257"/>
      <c r="G47" s="258"/>
      <c r="H47" s="258"/>
      <c r="I47" s="54"/>
    </row>
    <row r="48" spans="2:9">
      <c r="F48" s="257"/>
      <c r="G48" s="258"/>
      <c r="H48" s="258"/>
      <c r="I48" s="54"/>
    </row>
    <row r="49" spans="6:9">
      <c r="F49" s="257"/>
      <c r="G49" s="258"/>
      <c r="H49" s="258"/>
      <c r="I49" s="54"/>
    </row>
    <row r="50" spans="6:9">
      <c r="F50" s="257"/>
      <c r="G50" s="258"/>
      <c r="H50" s="258"/>
      <c r="I50" s="54"/>
    </row>
    <row r="51" spans="6:9">
      <c r="F51" s="257"/>
      <c r="G51" s="258"/>
      <c r="H51" s="258"/>
      <c r="I51" s="54"/>
    </row>
    <row r="52" spans="6:9">
      <c r="F52" s="257"/>
      <c r="G52" s="258"/>
      <c r="H52" s="258"/>
      <c r="I52" s="54"/>
    </row>
    <row r="53" spans="6:9">
      <c r="F53" s="257"/>
      <c r="G53" s="258"/>
      <c r="H53" s="258"/>
      <c r="I53" s="54"/>
    </row>
    <row r="54" spans="6:9">
      <c r="F54" s="257"/>
      <c r="G54" s="258"/>
      <c r="H54" s="258"/>
      <c r="I54" s="54"/>
    </row>
    <row r="55" spans="6:9">
      <c r="F55" s="257"/>
      <c r="G55" s="258"/>
      <c r="H55" s="258"/>
      <c r="I55" s="54"/>
    </row>
    <row r="56" spans="6:9">
      <c r="F56" s="257"/>
      <c r="G56" s="258"/>
      <c r="H56" s="258"/>
      <c r="I56" s="54"/>
    </row>
    <row r="57" spans="6:9">
      <c r="F57" s="257"/>
      <c r="G57" s="258"/>
      <c r="H57" s="258"/>
      <c r="I57" s="54"/>
    </row>
    <row r="58" spans="6:9">
      <c r="F58" s="257"/>
      <c r="G58" s="258"/>
      <c r="H58" s="258"/>
      <c r="I58" s="54"/>
    </row>
    <row r="59" spans="6:9">
      <c r="F59" s="257"/>
      <c r="G59" s="258"/>
      <c r="H59" s="258"/>
      <c r="I59" s="54"/>
    </row>
    <row r="60" spans="6:9">
      <c r="F60" s="257"/>
      <c r="G60" s="258"/>
      <c r="H60" s="258"/>
      <c r="I60" s="54"/>
    </row>
    <row r="61" spans="6:9">
      <c r="F61" s="257"/>
      <c r="G61" s="258"/>
      <c r="H61" s="258"/>
      <c r="I61" s="54"/>
    </row>
    <row r="62" spans="6:9">
      <c r="F62" s="257"/>
      <c r="G62" s="258"/>
      <c r="H62" s="258"/>
      <c r="I62" s="54"/>
    </row>
    <row r="63" spans="6:9">
      <c r="F63" s="257"/>
      <c r="G63" s="258"/>
      <c r="H63" s="258"/>
      <c r="I63" s="54"/>
    </row>
    <row r="64" spans="6:9">
      <c r="F64" s="257"/>
      <c r="G64" s="258"/>
      <c r="H64" s="258"/>
      <c r="I64" s="54"/>
    </row>
    <row r="65" spans="6:9">
      <c r="F65" s="257"/>
      <c r="G65" s="258"/>
      <c r="H65" s="258"/>
      <c r="I65" s="54"/>
    </row>
    <row r="66" spans="6:9">
      <c r="F66" s="257"/>
      <c r="G66" s="258"/>
      <c r="H66" s="258"/>
      <c r="I66" s="54"/>
    </row>
    <row r="67" spans="6:9">
      <c r="F67" s="257"/>
      <c r="G67" s="258"/>
      <c r="H67" s="258"/>
      <c r="I67" s="54"/>
    </row>
    <row r="68" spans="6:9">
      <c r="F68" s="257"/>
      <c r="G68" s="258"/>
      <c r="H68" s="258"/>
      <c r="I68" s="54"/>
    </row>
    <row r="69" spans="6:9">
      <c r="F69" s="257"/>
      <c r="G69" s="258"/>
      <c r="H69" s="258"/>
      <c r="I69" s="54"/>
    </row>
    <row r="70" spans="6:9">
      <c r="F70" s="257"/>
      <c r="G70" s="258"/>
      <c r="H70" s="258"/>
      <c r="I70" s="54"/>
    </row>
    <row r="71" spans="6:9">
      <c r="F71" s="257"/>
      <c r="G71" s="258"/>
      <c r="H71" s="258"/>
      <c r="I71" s="54"/>
    </row>
    <row r="72" spans="6:9">
      <c r="F72" s="257"/>
      <c r="G72" s="258"/>
      <c r="H72" s="258"/>
      <c r="I72" s="54"/>
    </row>
    <row r="73" spans="6:9">
      <c r="F73" s="257"/>
      <c r="G73" s="258"/>
      <c r="H73" s="258"/>
      <c r="I73" s="54"/>
    </row>
    <row r="74" spans="6:9">
      <c r="F74" s="257"/>
      <c r="G74" s="258"/>
      <c r="H74" s="258"/>
      <c r="I74" s="54"/>
    </row>
    <row r="75" spans="6:9">
      <c r="F75" s="257"/>
      <c r="G75" s="258"/>
      <c r="H75" s="258"/>
      <c r="I75" s="54"/>
    </row>
    <row r="76" spans="6:9">
      <c r="F76" s="257"/>
      <c r="G76" s="258"/>
      <c r="H76" s="258"/>
      <c r="I76" s="54"/>
    </row>
    <row r="77" spans="6:9">
      <c r="F77" s="257"/>
      <c r="G77" s="258"/>
      <c r="H77" s="258"/>
      <c r="I77" s="54"/>
    </row>
    <row r="78" spans="6:9">
      <c r="F78" s="257"/>
      <c r="G78" s="258"/>
      <c r="H78" s="258"/>
      <c r="I78" s="54"/>
    </row>
    <row r="79" spans="6:9">
      <c r="F79" s="257"/>
      <c r="G79" s="258"/>
      <c r="H79" s="258"/>
      <c r="I79" s="54"/>
    </row>
    <row r="80" spans="6:9">
      <c r="F80" s="257"/>
      <c r="G80" s="258"/>
      <c r="H80" s="258"/>
      <c r="I80" s="54"/>
    </row>
    <row r="81" spans="6:9">
      <c r="F81" s="257"/>
      <c r="G81" s="258"/>
      <c r="H81" s="258"/>
      <c r="I81" s="54"/>
    </row>
    <row r="82" spans="6:9">
      <c r="F82" s="257"/>
      <c r="G82" s="258"/>
      <c r="H82" s="258"/>
      <c r="I82" s="54"/>
    </row>
  </sheetData>
  <mergeCells count="4">
    <mergeCell ref="A1:B1"/>
    <mergeCell ref="A2:B2"/>
    <mergeCell ref="G2:I2"/>
    <mergeCell ref="H31:I3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157"/>
  <sheetViews>
    <sheetView showGridLines="0" showZeros="0" zoomScaleSheetLayoutView="100" workbookViewId="0">
      <selection activeCell="J1" sqref="J1:J65536 K1:K65536"/>
    </sheetView>
  </sheetViews>
  <sheetFormatPr defaultRowHeight="12.75"/>
  <cols>
    <col min="1" max="1" width="4.42578125" style="260" customWidth="1"/>
    <col min="2" max="2" width="11.5703125" style="260" customWidth="1"/>
    <col min="3" max="3" width="40.42578125" style="260" customWidth="1"/>
    <col min="4" max="4" width="5.5703125" style="260" customWidth="1"/>
    <col min="5" max="5" width="8.5703125" style="272" customWidth="1"/>
    <col min="6" max="6" width="9.85546875" style="260" customWidth="1"/>
    <col min="7" max="7" width="13.85546875" style="260" customWidth="1"/>
    <col min="8" max="8" width="11.7109375" style="260" hidden="1" customWidth="1"/>
    <col min="9" max="9" width="11.5703125" style="260" hidden="1" customWidth="1"/>
    <col min="10" max="10" width="11" style="260" hidden="1" customWidth="1"/>
    <col min="11" max="11" width="10.42578125" style="260" hidden="1" customWidth="1"/>
    <col min="12" max="12" width="75.42578125" style="260" customWidth="1"/>
    <col min="13" max="13" width="45.28515625" style="260" customWidth="1"/>
    <col min="14" max="16384" width="9.140625" style="260"/>
  </cols>
  <sheetData>
    <row r="1" spans="1:80" ht="15.75">
      <c r="A1" s="259" t="s">
        <v>100</v>
      </c>
      <c r="B1" s="259"/>
      <c r="C1" s="259"/>
      <c r="D1" s="259"/>
      <c r="E1" s="259"/>
      <c r="F1" s="259"/>
      <c r="G1" s="259"/>
    </row>
    <row r="2" spans="1:80" ht="14.25" customHeight="1" thickBot="1">
      <c r="B2" s="261"/>
      <c r="C2" s="262"/>
      <c r="D2" s="262"/>
      <c r="E2" s="263"/>
      <c r="F2" s="262"/>
      <c r="G2" s="262"/>
    </row>
    <row r="3" spans="1:80" ht="13.5" thickTop="1">
      <c r="A3" s="204" t="s">
        <v>2</v>
      </c>
      <c r="B3" s="205"/>
      <c r="C3" s="206" t="s">
        <v>103</v>
      </c>
      <c r="D3" s="207"/>
      <c r="E3" s="264" t="s">
        <v>85</v>
      </c>
      <c r="F3" s="265" t="str">
        <f>'SO02 SO02 Rek'!H1</f>
        <v>SO02</v>
      </c>
      <c r="G3" s="266"/>
    </row>
    <row r="4" spans="1:80" ht="13.5" thickBot="1">
      <c r="A4" s="267" t="s">
        <v>76</v>
      </c>
      <c r="B4" s="213"/>
      <c r="C4" s="214" t="s">
        <v>214</v>
      </c>
      <c r="D4" s="215"/>
      <c r="E4" s="268" t="str">
        <f>'SO02 SO02 Rek'!G2</f>
        <v>Dojezdový bazén TOBOGANU-STARZ Strakonice</v>
      </c>
      <c r="F4" s="269"/>
      <c r="G4" s="270"/>
    </row>
    <row r="5" spans="1:80" ht="13.5" thickTop="1">
      <c r="A5" s="271"/>
      <c r="G5" s="273"/>
    </row>
    <row r="6" spans="1:80" ht="27" customHeight="1">
      <c r="A6" s="274" t="s">
        <v>86</v>
      </c>
      <c r="B6" s="275" t="s">
        <v>87</v>
      </c>
      <c r="C6" s="275" t="s">
        <v>88</v>
      </c>
      <c r="D6" s="275" t="s">
        <v>89</v>
      </c>
      <c r="E6" s="276" t="s">
        <v>90</v>
      </c>
      <c r="F6" s="275" t="s">
        <v>91</v>
      </c>
      <c r="G6" s="277" t="s">
        <v>92</v>
      </c>
      <c r="H6" s="278" t="s">
        <v>93</v>
      </c>
      <c r="I6" s="278" t="s">
        <v>94</v>
      </c>
      <c r="J6" s="278" t="s">
        <v>95</v>
      </c>
      <c r="K6" s="278" t="s">
        <v>96</v>
      </c>
    </row>
    <row r="7" spans="1:80">
      <c r="A7" s="279" t="s">
        <v>97</v>
      </c>
      <c r="B7" s="280" t="s">
        <v>107</v>
      </c>
      <c r="C7" s="281" t="s">
        <v>108</v>
      </c>
      <c r="D7" s="282"/>
      <c r="E7" s="283"/>
      <c r="F7" s="283"/>
      <c r="G7" s="284"/>
      <c r="H7" s="285"/>
      <c r="I7" s="286"/>
      <c r="J7" s="287"/>
      <c r="K7" s="288"/>
      <c r="O7" s="289">
        <v>1</v>
      </c>
    </row>
    <row r="8" spans="1:80">
      <c r="A8" s="290">
        <v>1</v>
      </c>
      <c r="B8" s="291" t="s">
        <v>110</v>
      </c>
      <c r="C8" s="292" t="s">
        <v>111</v>
      </c>
      <c r="D8" s="293" t="s">
        <v>112</v>
      </c>
      <c r="E8" s="294">
        <v>160</v>
      </c>
      <c r="F8" s="294">
        <v>0</v>
      </c>
      <c r="G8" s="295">
        <f>E8*F8</f>
        <v>0</v>
      </c>
      <c r="H8" s="296">
        <v>5.0950000000000002E-2</v>
      </c>
      <c r="I8" s="297">
        <f>E8*H8</f>
        <v>8.152000000000001</v>
      </c>
      <c r="J8" s="296">
        <v>0</v>
      </c>
      <c r="K8" s="297">
        <f>E8*J8</f>
        <v>0</v>
      </c>
      <c r="O8" s="289">
        <v>2</v>
      </c>
      <c r="AA8" s="260">
        <v>1</v>
      </c>
      <c r="AB8" s="260">
        <v>1</v>
      </c>
      <c r="AC8" s="260">
        <v>1</v>
      </c>
      <c r="AZ8" s="260">
        <v>1</v>
      </c>
      <c r="BA8" s="260">
        <f>IF(AZ8=1,G8,0)</f>
        <v>0</v>
      </c>
      <c r="BB8" s="260">
        <f>IF(AZ8=2,G8,0)</f>
        <v>0</v>
      </c>
      <c r="BC8" s="260">
        <f>IF(AZ8=3,G8,0)</f>
        <v>0</v>
      </c>
      <c r="BD8" s="260">
        <f>IF(AZ8=4,G8,0)</f>
        <v>0</v>
      </c>
      <c r="BE8" s="260">
        <f>IF(AZ8=5,G8,0)</f>
        <v>0</v>
      </c>
      <c r="CA8" s="289">
        <v>1</v>
      </c>
      <c r="CB8" s="289">
        <v>1</v>
      </c>
    </row>
    <row r="9" spans="1:80">
      <c r="A9" s="298"/>
      <c r="B9" s="301"/>
      <c r="C9" s="302" t="s">
        <v>215</v>
      </c>
      <c r="D9" s="303"/>
      <c r="E9" s="304">
        <v>160</v>
      </c>
      <c r="F9" s="305"/>
      <c r="G9" s="306"/>
      <c r="H9" s="307"/>
      <c r="I9" s="299"/>
      <c r="J9" s="308"/>
      <c r="K9" s="299"/>
      <c r="M9" s="300">
        <v>160</v>
      </c>
      <c r="O9" s="289"/>
    </row>
    <row r="10" spans="1:80">
      <c r="A10" s="309"/>
      <c r="B10" s="310" t="s">
        <v>98</v>
      </c>
      <c r="C10" s="311" t="s">
        <v>109</v>
      </c>
      <c r="D10" s="312"/>
      <c r="E10" s="313"/>
      <c r="F10" s="314"/>
      <c r="G10" s="315">
        <f>SUM(G7:G9)</f>
        <v>0</v>
      </c>
      <c r="H10" s="316"/>
      <c r="I10" s="317">
        <f>SUM(I7:I9)</f>
        <v>8.152000000000001</v>
      </c>
      <c r="J10" s="316"/>
      <c r="K10" s="317">
        <f>SUM(K7:K9)</f>
        <v>0</v>
      </c>
      <c r="O10" s="289">
        <v>4</v>
      </c>
      <c r="BA10" s="318">
        <f>SUM(BA7:BA9)</f>
        <v>0</v>
      </c>
      <c r="BB10" s="318">
        <f>SUM(BB7:BB9)</f>
        <v>0</v>
      </c>
      <c r="BC10" s="318">
        <f>SUM(BC7:BC9)</f>
        <v>0</v>
      </c>
      <c r="BD10" s="318">
        <f>SUM(BD7:BD9)</f>
        <v>0</v>
      </c>
      <c r="BE10" s="318">
        <f>SUM(BE7:BE9)</f>
        <v>0</v>
      </c>
    </row>
    <row r="11" spans="1:80">
      <c r="A11" s="279" t="s">
        <v>97</v>
      </c>
      <c r="B11" s="280" t="s">
        <v>114</v>
      </c>
      <c r="C11" s="281" t="s">
        <v>115</v>
      </c>
      <c r="D11" s="282"/>
      <c r="E11" s="283"/>
      <c r="F11" s="283"/>
      <c r="G11" s="284"/>
      <c r="H11" s="285"/>
      <c r="I11" s="286"/>
      <c r="J11" s="287"/>
      <c r="K11" s="288"/>
      <c r="O11" s="289">
        <v>1</v>
      </c>
    </row>
    <row r="12" spans="1:80" ht="22.5">
      <c r="A12" s="290">
        <v>2</v>
      </c>
      <c r="B12" s="291" t="s">
        <v>117</v>
      </c>
      <c r="C12" s="292" t="s">
        <v>216</v>
      </c>
      <c r="D12" s="293" t="s">
        <v>112</v>
      </c>
      <c r="E12" s="294">
        <v>259.863</v>
      </c>
      <c r="F12" s="294">
        <v>0</v>
      </c>
      <c r="G12" s="295">
        <f>E12*F12</f>
        <v>0</v>
      </c>
      <c r="H12" s="296">
        <v>5.0299999999999997E-3</v>
      </c>
      <c r="I12" s="297">
        <f>E12*H12</f>
        <v>1.3071108899999999</v>
      </c>
      <c r="J12" s="296">
        <v>0</v>
      </c>
      <c r="K12" s="297">
        <f>E12*J12</f>
        <v>0</v>
      </c>
      <c r="O12" s="289">
        <v>2</v>
      </c>
      <c r="AA12" s="260">
        <v>1</v>
      </c>
      <c r="AB12" s="260">
        <v>1</v>
      </c>
      <c r="AC12" s="260">
        <v>1</v>
      </c>
      <c r="AZ12" s="260">
        <v>1</v>
      </c>
      <c r="BA12" s="260">
        <f>IF(AZ12=1,G12,0)</f>
        <v>0</v>
      </c>
      <c r="BB12" s="260">
        <f>IF(AZ12=2,G12,0)</f>
        <v>0</v>
      </c>
      <c r="BC12" s="260">
        <f>IF(AZ12=3,G12,0)</f>
        <v>0</v>
      </c>
      <c r="BD12" s="260">
        <f>IF(AZ12=4,G12,0)</f>
        <v>0</v>
      </c>
      <c r="BE12" s="260">
        <f>IF(AZ12=5,G12,0)</f>
        <v>0</v>
      </c>
      <c r="CA12" s="289">
        <v>1</v>
      </c>
      <c r="CB12" s="289">
        <v>1</v>
      </c>
    </row>
    <row r="13" spans="1:80">
      <c r="A13" s="298"/>
      <c r="B13" s="301"/>
      <c r="C13" s="302" t="s">
        <v>217</v>
      </c>
      <c r="D13" s="303"/>
      <c r="E13" s="304">
        <v>259.863</v>
      </c>
      <c r="F13" s="305"/>
      <c r="G13" s="306"/>
      <c r="H13" s="307"/>
      <c r="I13" s="299"/>
      <c r="J13" s="308"/>
      <c r="K13" s="299"/>
      <c r="M13" s="300" t="s">
        <v>217</v>
      </c>
      <c r="O13" s="289"/>
    </row>
    <row r="14" spans="1:80" ht="22.5">
      <c r="A14" s="290">
        <v>3</v>
      </c>
      <c r="B14" s="291" t="s">
        <v>120</v>
      </c>
      <c r="C14" s="292" t="s">
        <v>218</v>
      </c>
      <c r="D14" s="293" t="s">
        <v>112</v>
      </c>
      <c r="E14" s="294">
        <v>60</v>
      </c>
      <c r="F14" s="294">
        <v>0</v>
      </c>
      <c r="G14" s="295">
        <f>E14*F14</f>
        <v>0</v>
      </c>
      <c r="H14" s="296">
        <v>8.3999999999999995E-3</v>
      </c>
      <c r="I14" s="297">
        <f>E14*H14</f>
        <v>0.504</v>
      </c>
      <c r="J14" s="296">
        <v>0</v>
      </c>
      <c r="K14" s="297">
        <f>E14*J14</f>
        <v>0</v>
      </c>
      <c r="O14" s="289">
        <v>2</v>
      </c>
      <c r="AA14" s="260">
        <v>1</v>
      </c>
      <c r="AB14" s="260">
        <v>1</v>
      </c>
      <c r="AC14" s="260">
        <v>1</v>
      </c>
      <c r="AZ14" s="260">
        <v>1</v>
      </c>
      <c r="BA14" s="260">
        <f>IF(AZ14=1,G14,0)</f>
        <v>0</v>
      </c>
      <c r="BB14" s="260">
        <f>IF(AZ14=2,G14,0)</f>
        <v>0</v>
      </c>
      <c r="BC14" s="260">
        <f>IF(AZ14=3,G14,0)</f>
        <v>0</v>
      </c>
      <c r="BD14" s="260">
        <f>IF(AZ14=4,G14,0)</f>
        <v>0</v>
      </c>
      <c r="BE14" s="260">
        <f>IF(AZ14=5,G14,0)</f>
        <v>0</v>
      </c>
      <c r="CA14" s="289">
        <v>1</v>
      </c>
      <c r="CB14" s="289">
        <v>1</v>
      </c>
    </row>
    <row r="15" spans="1:80">
      <c r="A15" s="309"/>
      <c r="B15" s="310" t="s">
        <v>98</v>
      </c>
      <c r="C15" s="311" t="s">
        <v>116</v>
      </c>
      <c r="D15" s="312"/>
      <c r="E15" s="313"/>
      <c r="F15" s="314"/>
      <c r="G15" s="315">
        <f>SUM(G11:G14)</f>
        <v>0</v>
      </c>
      <c r="H15" s="316"/>
      <c r="I15" s="317">
        <f>SUM(I11:I14)</f>
        <v>1.8111108899999999</v>
      </c>
      <c r="J15" s="316"/>
      <c r="K15" s="317">
        <f>SUM(K11:K14)</f>
        <v>0</v>
      </c>
      <c r="O15" s="289">
        <v>4</v>
      </c>
      <c r="BA15" s="318">
        <f>SUM(BA11:BA14)</f>
        <v>0</v>
      </c>
      <c r="BB15" s="318">
        <f>SUM(BB11:BB14)</f>
        <v>0</v>
      </c>
      <c r="BC15" s="318">
        <f>SUM(BC11:BC14)</f>
        <v>0</v>
      </c>
      <c r="BD15" s="318">
        <f>SUM(BD11:BD14)</f>
        <v>0</v>
      </c>
      <c r="BE15" s="318">
        <f>SUM(BE11:BE14)</f>
        <v>0</v>
      </c>
    </row>
    <row r="16" spans="1:80">
      <c r="A16" s="279" t="s">
        <v>97</v>
      </c>
      <c r="B16" s="280" t="s">
        <v>122</v>
      </c>
      <c r="C16" s="281" t="s">
        <v>123</v>
      </c>
      <c r="D16" s="282"/>
      <c r="E16" s="283"/>
      <c r="F16" s="283"/>
      <c r="G16" s="284"/>
      <c r="H16" s="285"/>
      <c r="I16" s="286"/>
      <c r="J16" s="287"/>
      <c r="K16" s="288"/>
      <c r="O16" s="289">
        <v>1</v>
      </c>
    </row>
    <row r="17" spans="1:80" ht="22.5">
      <c r="A17" s="290">
        <v>4</v>
      </c>
      <c r="B17" s="291" t="s">
        <v>125</v>
      </c>
      <c r="C17" s="292" t="s">
        <v>126</v>
      </c>
      <c r="D17" s="293" t="s">
        <v>127</v>
      </c>
      <c r="E17" s="294">
        <v>40</v>
      </c>
      <c r="F17" s="294">
        <v>0</v>
      </c>
      <c r="G17" s="295">
        <f>E17*F17</f>
        <v>0</v>
      </c>
      <c r="H17" s="296">
        <v>3.15E-3</v>
      </c>
      <c r="I17" s="297">
        <f>E17*H17</f>
        <v>0.126</v>
      </c>
      <c r="J17" s="296">
        <v>0</v>
      </c>
      <c r="K17" s="297">
        <f>E17*J17</f>
        <v>0</v>
      </c>
      <c r="O17" s="289">
        <v>2</v>
      </c>
      <c r="AA17" s="260">
        <v>1</v>
      </c>
      <c r="AB17" s="260">
        <v>1</v>
      </c>
      <c r="AC17" s="260">
        <v>1</v>
      </c>
      <c r="AZ17" s="260">
        <v>1</v>
      </c>
      <c r="BA17" s="260">
        <f>IF(AZ17=1,G17,0)</f>
        <v>0</v>
      </c>
      <c r="BB17" s="260">
        <f>IF(AZ17=2,G17,0)</f>
        <v>0</v>
      </c>
      <c r="BC17" s="260">
        <f>IF(AZ17=3,G17,0)</f>
        <v>0</v>
      </c>
      <c r="BD17" s="260">
        <f>IF(AZ17=4,G17,0)</f>
        <v>0</v>
      </c>
      <c r="BE17" s="260">
        <f>IF(AZ17=5,G17,0)</f>
        <v>0</v>
      </c>
      <c r="CA17" s="289">
        <v>1</v>
      </c>
      <c r="CB17" s="289">
        <v>1</v>
      </c>
    </row>
    <row r="18" spans="1:80" ht="22.5">
      <c r="A18" s="290">
        <v>5</v>
      </c>
      <c r="B18" s="291" t="s">
        <v>128</v>
      </c>
      <c r="C18" s="292" t="s">
        <v>129</v>
      </c>
      <c r="D18" s="293" t="s">
        <v>112</v>
      </c>
      <c r="E18" s="294">
        <v>30.75</v>
      </c>
      <c r="F18" s="294">
        <v>0</v>
      </c>
      <c r="G18" s="295">
        <f>E18*F18</f>
        <v>0</v>
      </c>
      <c r="H18" s="296">
        <v>4.2860000000000002E-2</v>
      </c>
      <c r="I18" s="297">
        <f>E18*H18</f>
        <v>1.3179450000000001</v>
      </c>
      <c r="J18" s="296">
        <v>0</v>
      </c>
      <c r="K18" s="297">
        <f>E18*J18</f>
        <v>0</v>
      </c>
      <c r="O18" s="289">
        <v>2</v>
      </c>
      <c r="AA18" s="260">
        <v>1</v>
      </c>
      <c r="AB18" s="260">
        <v>1</v>
      </c>
      <c r="AC18" s="260">
        <v>1</v>
      </c>
      <c r="AZ18" s="260">
        <v>1</v>
      </c>
      <c r="BA18" s="260">
        <f>IF(AZ18=1,G18,0)</f>
        <v>0</v>
      </c>
      <c r="BB18" s="260">
        <f>IF(AZ18=2,G18,0)</f>
        <v>0</v>
      </c>
      <c r="BC18" s="260">
        <f>IF(AZ18=3,G18,0)</f>
        <v>0</v>
      </c>
      <c r="BD18" s="260">
        <f>IF(AZ18=4,G18,0)</f>
        <v>0</v>
      </c>
      <c r="BE18" s="260">
        <f>IF(AZ18=5,G18,0)</f>
        <v>0</v>
      </c>
      <c r="CA18" s="289">
        <v>1</v>
      </c>
      <c r="CB18" s="289">
        <v>1</v>
      </c>
    </row>
    <row r="19" spans="1:80">
      <c r="A19" s="298"/>
      <c r="B19" s="301"/>
      <c r="C19" s="302" t="s">
        <v>130</v>
      </c>
      <c r="D19" s="303"/>
      <c r="E19" s="304">
        <v>30.75</v>
      </c>
      <c r="F19" s="305"/>
      <c r="G19" s="306"/>
      <c r="H19" s="307"/>
      <c r="I19" s="299"/>
      <c r="J19" s="308"/>
      <c r="K19" s="299"/>
      <c r="M19" s="300" t="s">
        <v>130</v>
      </c>
      <c r="O19" s="289"/>
    </row>
    <row r="20" spans="1:80" ht="22.5">
      <c r="A20" s="290">
        <v>6</v>
      </c>
      <c r="B20" s="291" t="s">
        <v>131</v>
      </c>
      <c r="C20" s="292" t="s">
        <v>219</v>
      </c>
      <c r="D20" s="293" t="s">
        <v>112</v>
      </c>
      <c r="E20" s="294">
        <v>82.8</v>
      </c>
      <c r="F20" s="294">
        <v>0</v>
      </c>
      <c r="G20" s="295">
        <f>E20*F20</f>
        <v>0</v>
      </c>
      <c r="H20" s="296">
        <v>4.165E-2</v>
      </c>
      <c r="I20" s="297">
        <f>E20*H20</f>
        <v>3.44862</v>
      </c>
      <c r="J20" s="296">
        <v>0</v>
      </c>
      <c r="K20" s="297">
        <f>E20*J20</f>
        <v>0</v>
      </c>
      <c r="O20" s="289">
        <v>2</v>
      </c>
      <c r="AA20" s="260">
        <v>1</v>
      </c>
      <c r="AB20" s="260">
        <v>1</v>
      </c>
      <c r="AC20" s="260">
        <v>1</v>
      </c>
      <c r="AZ20" s="260">
        <v>1</v>
      </c>
      <c r="BA20" s="260">
        <f>IF(AZ20=1,G20,0)</f>
        <v>0</v>
      </c>
      <c r="BB20" s="260">
        <f>IF(AZ20=2,G20,0)</f>
        <v>0</v>
      </c>
      <c r="BC20" s="260">
        <f>IF(AZ20=3,G20,0)</f>
        <v>0</v>
      </c>
      <c r="BD20" s="260">
        <f>IF(AZ20=4,G20,0)</f>
        <v>0</v>
      </c>
      <c r="BE20" s="260">
        <f>IF(AZ20=5,G20,0)</f>
        <v>0</v>
      </c>
      <c r="CA20" s="289">
        <v>1</v>
      </c>
      <c r="CB20" s="289">
        <v>1</v>
      </c>
    </row>
    <row r="21" spans="1:80">
      <c r="A21" s="298"/>
      <c r="B21" s="301"/>
      <c r="C21" s="302" t="s">
        <v>220</v>
      </c>
      <c r="D21" s="303"/>
      <c r="E21" s="304">
        <v>82.8</v>
      </c>
      <c r="F21" s="305"/>
      <c r="G21" s="306"/>
      <c r="H21" s="307"/>
      <c r="I21" s="299"/>
      <c r="J21" s="308"/>
      <c r="K21" s="299"/>
      <c r="M21" s="300" t="s">
        <v>220</v>
      </c>
      <c r="O21" s="289"/>
    </row>
    <row r="22" spans="1:80">
      <c r="A22" s="290">
        <v>7</v>
      </c>
      <c r="B22" s="291" t="s">
        <v>135</v>
      </c>
      <c r="C22" s="292" t="s">
        <v>136</v>
      </c>
      <c r="D22" s="293" t="s">
        <v>112</v>
      </c>
      <c r="E22" s="294">
        <v>387.35</v>
      </c>
      <c r="F22" s="294">
        <v>0</v>
      </c>
      <c r="G22" s="295">
        <f>E22*F22</f>
        <v>0</v>
      </c>
      <c r="H22" s="296">
        <v>0</v>
      </c>
      <c r="I22" s="297">
        <f>E22*H22</f>
        <v>0</v>
      </c>
      <c r="J22" s="296">
        <v>0</v>
      </c>
      <c r="K22" s="297">
        <f>E22*J22</f>
        <v>0</v>
      </c>
      <c r="O22" s="289">
        <v>2</v>
      </c>
      <c r="AA22" s="260">
        <v>1</v>
      </c>
      <c r="AB22" s="260">
        <v>1</v>
      </c>
      <c r="AC22" s="260">
        <v>1</v>
      </c>
      <c r="AZ22" s="260">
        <v>1</v>
      </c>
      <c r="BA22" s="260">
        <f>IF(AZ22=1,G22,0)</f>
        <v>0</v>
      </c>
      <c r="BB22" s="260">
        <f>IF(AZ22=2,G22,0)</f>
        <v>0</v>
      </c>
      <c r="BC22" s="260">
        <f>IF(AZ22=3,G22,0)</f>
        <v>0</v>
      </c>
      <c r="BD22" s="260">
        <f>IF(AZ22=4,G22,0)</f>
        <v>0</v>
      </c>
      <c r="BE22" s="260">
        <f>IF(AZ22=5,G22,0)</f>
        <v>0</v>
      </c>
      <c r="CA22" s="289">
        <v>1</v>
      </c>
      <c r="CB22" s="289">
        <v>1</v>
      </c>
    </row>
    <row r="23" spans="1:80">
      <c r="A23" s="298"/>
      <c r="B23" s="301"/>
      <c r="C23" s="302" t="s">
        <v>221</v>
      </c>
      <c r="D23" s="303"/>
      <c r="E23" s="304">
        <v>291.56</v>
      </c>
      <c r="F23" s="305"/>
      <c r="G23" s="306"/>
      <c r="H23" s="307"/>
      <c r="I23" s="299"/>
      <c r="J23" s="308"/>
      <c r="K23" s="299"/>
      <c r="M23" s="300" t="s">
        <v>221</v>
      </c>
      <c r="O23" s="289"/>
    </row>
    <row r="24" spans="1:80">
      <c r="A24" s="298"/>
      <c r="B24" s="301"/>
      <c r="C24" s="302" t="s">
        <v>222</v>
      </c>
      <c r="D24" s="303"/>
      <c r="E24" s="304">
        <v>65.040000000000006</v>
      </c>
      <c r="F24" s="305"/>
      <c r="G24" s="306"/>
      <c r="H24" s="307"/>
      <c r="I24" s="299"/>
      <c r="J24" s="308"/>
      <c r="K24" s="299"/>
      <c r="M24" s="300" t="s">
        <v>222</v>
      </c>
      <c r="O24" s="289"/>
    </row>
    <row r="25" spans="1:80">
      <c r="A25" s="298"/>
      <c r="B25" s="301"/>
      <c r="C25" s="302" t="s">
        <v>223</v>
      </c>
      <c r="D25" s="303"/>
      <c r="E25" s="304">
        <v>30.75</v>
      </c>
      <c r="F25" s="305"/>
      <c r="G25" s="306"/>
      <c r="H25" s="307"/>
      <c r="I25" s="299"/>
      <c r="J25" s="308"/>
      <c r="K25" s="299"/>
      <c r="M25" s="300" t="s">
        <v>223</v>
      </c>
      <c r="O25" s="289"/>
    </row>
    <row r="26" spans="1:80">
      <c r="A26" s="309"/>
      <c r="B26" s="310" t="s">
        <v>98</v>
      </c>
      <c r="C26" s="311" t="s">
        <v>124</v>
      </c>
      <c r="D26" s="312"/>
      <c r="E26" s="313"/>
      <c r="F26" s="314"/>
      <c r="G26" s="315">
        <f>SUM(G16:G25)</f>
        <v>0</v>
      </c>
      <c r="H26" s="316"/>
      <c r="I26" s="317">
        <f>SUM(I16:I25)</f>
        <v>4.8925650000000003</v>
      </c>
      <c r="J26" s="316"/>
      <c r="K26" s="317">
        <f>SUM(K16:K25)</f>
        <v>0</v>
      </c>
      <c r="O26" s="289">
        <v>4</v>
      </c>
      <c r="BA26" s="318">
        <f>SUM(BA16:BA25)</f>
        <v>0</v>
      </c>
      <c r="BB26" s="318">
        <f>SUM(BB16:BB25)</f>
        <v>0</v>
      </c>
      <c r="BC26" s="318">
        <f>SUM(BC16:BC25)</f>
        <v>0</v>
      </c>
      <c r="BD26" s="318">
        <f>SUM(BD16:BD25)</f>
        <v>0</v>
      </c>
      <c r="BE26" s="318">
        <f>SUM(BE16:BE25)</f>
        <v>0</v>
      </c>
    </row>
    <row r="27" spans="1:80">
      <c r="A27" s="279" t="s">
        <v>97</v>
      </c>
      <c r="B27" s="280" t="s">
        <v>139</v>
      </c>
      <c r="C27" s="281" t="s">
        <v>140</v>
      </c>
      <c r="D27" s="282"/>
      <c r="E27" s="283"/>
      <c r="F27" s="283"/>
      <c r="G27" s="284"/>
      <c r="H27" s="285"/>
      <c r="I27" s="286"/>
      <c r="J27" s="287"/>
      <c r="K27" s="288"/>
      <c r="O27" s="289">
        <v>1</v>
      </c>
    </row>
    <row r="28" spans="1:80">
      <c r="A28" s="290">
        <v>8</v>
      </c>
      <c r="B28" s="291" t="s">
        <v>142</v>
      </c>
      <c r="C28" s="292" t="s">
        <v>143</v>
      </c>
      <c r="D28" s="293" t="s">
        <v>127</v>
      </c>
      <c r="E28" s="294">
        <v>38.9</v>
      </c>
      <c r="F28" s="294">
        <v>0</v>
      </c>
      <c r="G28" s="295">
        <f>E28*F28</f>
        <v>0</v>
      </c>
      <c r="H28" s="296">
        <v>0</v>
      </c>
      <c r="I28" s="297">
        <f>E28*H28</f>
        <v>0</v>
      </c>
      <c r="J28" s="296">
        <v>0</v>
      </c>
      <c r="K28" s="297">
        <f>E28*J28</f>
        <v>0</v>
      </c>
      <c r="O28" s="289">
        <v>2</v>
      </c>
      <c r="AA28" s="260">
        <v>1</v>
      </c>
      <c r="AB28" s="260">
        <v>1</v>
      </c>
      <c r="AC28" s="260">
        <v>1</v>
      </c>
      <c r="AZ28" s="260">
        <v>1</v>
      </c>
      <c r="BA28" s="260">
        <f>IF(AZ28=1,G28,0)</f>
        <v>0</v>
      </c>
      <c r="BB28" s="260">
        <f>IF(AZ28=2,G28,0)</f>
        <v>0</v>
      </c>
      <c r="BC28" s="260">
        <f>IF(AZ28=3,G28,0)</f>
        <v>0</v>
      </c>
      <c r="BD28" s="260">
        <f>IF(AZ28=4,G28,0)</f>
        <v>0</v>
      </c>
      <c r="BE28" s="260">
        <f>IF(AZ28=5,G28,0)</f>
        <v>0</v>
      </c>
      <c r="CA28" s="289">
        <v>1</v>
      </c>
      <c r="CB28" s="289">
        <v>1</v>
      </c>
    </row>
    <row r="29" spans="1:80">
      <c r="A29" s="309"/>
      <c r="B29" s="310" t="s">
        <v>98</v>
      </c>
      <c r="C29" s="311" t="s">
        <v>141</v>
      </c>
      <c r="D29" s="312"/>
      <c r="E29" s="313"/>
      <c r="F29" s="314"/>
      <c r="G29" s="315">
        <f>SUM(G27:G28)</f>
        <v>0</v>
      </c>
      <c r="H29" s="316"/>
      <c r="I29" s="317">
        <f>SUM(I27:I28)</f>
        <v>0</v>
      </c>
      <c r="J29" s="316"/>
      <c r="K29" s="317">
        <f>SUM(K27:K28)</f>
        <v>0</v>
      </c>
      <c r="O29" s="289">
        <v>4</v>
      </c>
      <c r="BA29" s="318">
        <f>SUM(BA27:BA28)</f>
        <v>0</v>
      </c>
      <c r="BB29" s="318">
        <f>SUM(BB27:BB28)</f>
        <v>0</v>
      </c>
      <c r="BC29" s="318">
        <f>SUM(BC27:BC28)</f>
        <v>0</v>
      </c>
      <c r="BD29" s="318">
        <f>SUM(BD27:BD28)</f>
        <v>0</v>
      </c>
      <c r="BE29" s="318">
        <f>SUM(BE27:BE28)</f>
        <v>0</v>
      </c>
    </row>
    <row r="30" spans="1:80">
      <c r="A30" s="279" t="s">
        <v>97</v>
      </c>
      <c r="B30" s="280" t="s">
        <v>144</v>
      </c>
      <c r="C30" s="281" t="s">
        <v>145</v>
      </c>
      <c r="D30" s="282"/>
      <c r="E30" s="283"/>
      <c r="F30" s="283"/>
      <c r="G30" s="284"/>
      <c r="H30" s="285"/>
      <c r="I30" s="286"/>
      <c r="J30" s="287"/>
      <c r="K30" s="288"/>
      <c r="O30" s="289">
        <v>1</v>
      </c>
    </row>
    <row r="31" spans="1:80">
      <c r="A31" s="290">
        <v>9</v>
      </c>
      <c r="B31" s="291" t="s">
        <v>147</v>
      </c>
      <c r="C31" s="292" t="s">
        <v>224</v>
      </c>
      <c r="D31" s="293" t="s">
        <v>149</v>
      </c>
      <c r="E31" s="294">
        <v>2</v>
      </c>
      <c r="F31" s="294">
        <v>0</v>
      </c>
      <c r="G31" s="295">
        <f>E31*F31</f>
        <v>0</v>
      </c>
      <c r="H31" s="296">
        <v>0</v>
      </c>
      <c r="I31" s="297">
        <f>E31*H31</f>
        <v>0</v>
      </c>
      <c r="J31" s="296"/>
      <c r="K31" s="297">
        <f>E31*J31</f>
        <v>0</v>
      </c>
      <c r="O31" s="289">
        <v>2</v>
      </c>
      <c r="AA31" s="260">
        <v>12</v>
      </c>
      <c r="AB31" s="260">
        <v>0</v>
      </c>
      <c r="AC31" s="260">
        <v>1</v>
      </c>
      <c r="AZ31" s="260">
        <v>1</v>
      </c>
      <c r="BA31" s="260">
        <f>IF(AZ31=1,G31,0)</f>
        <v>0</v>
      </c>
      <c r="BB31" s="260">
        <f>IF(AZ31=2,G31,0)</f>
        <v>0</v>
      </c>
      <c r="BC31" s="260">
        <f>IF(AZ31=3,G31,0)</f>
        <v>0</v>
      </c>
      <c r="BD31" s="260">
        <f>IF(AZ31=4,G31,0)</f>
        <v>0</v>
      </c>
      <c r="BE31" s="260">
        <f>IF(AZ31=5,G31,0)</f>
        <v>0</v>
      </c>
      <c r="CA31" s="289">
        <v>12</v>
      </c>
      <c r="CB31" s="289">
        <v>0</v>
      </c>
    </row>
    <row r="32" spans="1:80">
      <c r="A32" s="309"/>
      <c r="B32" s="310" t="s">
        <v>98</v>
      </c>
      <c r="C32" s="311" t="s">
        <v>146</v>
      </c>
      <c r="D32" s="312"/>
      <c r="E32" s="313"/>
      <c r="F32" s="314"/>
      <c r="G32" s="315">
        <f>SUM(G30:G31)</f>
        <v>0</v>
      </c>
      <c r="H32" s="316"/>
      <c r="I32" s="317">
        <f>SUM(I30:I31)</f>
        <v>0</v>
      </c>
      <c r="J32" s="316"/>
      <c r="K32" s="317">
        <f>SUM(K30:K31)</f>
        <v>0</v>
      </c>
      <c r="O32" s="289">
        <v>4</v>
      </c>
      <c r="BA32" s="318">
        <f>SUM(BA30:BA31)</f>
        <v>0</v>
      </c>
      <c r="BB32" s="318">
        <f>SUM(BB30:BB31)</f>
        <v>0</v>
      </c>
      <c r="BC32" s="318">
        <f>SUM(BC30:BC31)</f>
        <v>0</v>
      </c>
      <c r="BD32" s="318">
        <f>SUM(BD30:BD31)</f>
        <v>0</v>
      </c>
      <c r="BE32" s="318">
        <f>SUM(BE30:BE31)</f>
        <v>0</v>
      </c>
    </row>
    <row r="33" spans="1:80">
      <c r="A33" s="279" t="s">
        <v>97</v>
      </c>
      <c r="B33" s="280" t="s">
        <v>150</v>
      </c>
      <c r="C33" s="281" t="s">
        <v>151</v>
      </c>
      <c r="D33" s="282"/>
      <c r="E33" s="283"/>
      <c r="F33" s="283"/>
      <c r="G33" s="284"/>
      <c r="H33" s="285"/>
      <c r="I33" s="286"/>
      <c r="J33" s="287"/>
      <c r="K33" s="288"/>
      <c r="O33" s="289">
        <v>1</v>
      </c>
    </row>
    <row r="34" spans="1:80" ht="22.5">
      <c r="A34" s="290">
        <v>10</v>
      </c>
      <c r="B34" s="291" t="s">
        <v>153</v>
      </c>
      <c r="C34" s="292" t="s">
        <v>154</v>
      </c>
      <c r="D34" s="293" t="s">
        <v>112</v>
      </c>
      <c r="E34" s="294">
        <v>647.21299999999997</v>
      </c>
      <c r="F34" s="294">
        <v>0</v>
      </c>
      <c r="G34" s="295">
        <f>E34*F34</f>
        <v>0</v>
      </c>
      <c r="H34" s="296">
        <v>0</v>
      </c>
      <c r="I34" s="297">
        <f>E34*H34</f>
        <v>0</v>
      </c>
      <c r="J34" s="296">
        <v>-8.8999999999999996E-2</v>
      </c>
      <c r="K34" s="297">
        <f>E34*J34</f>
        <v>-57.601956999999992</v>
      </c>
      <c r="O34" s="289">
        <v>2</v>
      </c>
      <c r="AA34" s="260">
        <v>1</v>
      </c>
      <c r="AB34" s="260">
        <v>1</v>
      </c>
      <c r="AC34" s="260">
        <v>1</v>
      </c>
      <c r="AZ34" s="260">
        <v>1</v>
      </c>
      <c r="BA34" s="260">
        <f>IF(AZ34=1,G34,0)</f>
        <v>0</v>
      </c>
      <c r="BB34" s="260">
        <f>IF(AZ34=2,G34,0)</f>
        <v>0</v>
      </c>
      <c r="BC34" s="260">
        <f>IF(AZ34=3,G34,0)</f>
        <v>0</v>
      </c>
      <c r="BD34" s="260">
        <f>IF(AZ34=4,G34,0)</f>
        <v>0</v>
      </c>
      <c r="BE34" s="260">
        <f>IF(AZ34=5,G34,0)</f>
        <v>0</v>
      </c>
      <c r="CA34" s="289">
        <v>1</v>
      </c>
      <c r="CB34" s="289">
        <v>1</v>
      </c>
    </row>
    <row r="35" spans="1:80">
      <c r="A35" s="298"/>
      <c r="B35" s="301"/>
      <c r="C35" s="302" t="s">
        <v>221</v>
      </c>
      <c r="D35" s="303"/>
      <c r="E35" s="304">
        <v>291.56</v>
      </c>
      <c r="F35" s="305"/>
      <c r="G35" s="306"/>
      <c r="H35" s="307"/>
      <c r="I35" s="299"/>
      <c r="J35" s="308"/>
      <c r="K35" s="299"/>
      <c r="M35" s="300" t="s">
        <v>221</v>
      </c>
      <c r="O35" s="289"/>
    </row>
    <row r="36" spans="1:80">
      <c r="A36" s="298"/>
      <c r="B36" s="301"/>
      <c r="C36" s="302" t="s">
        <v>222</v>
      </c>
      <c r="D36" s="303"/>
      <c r="E36" s="304">
        <v>65.040000000000006</v>
      </c>
      <c r="F36" s="305"/>
      <c r="G36" s="306"/>
      <c r="H36" s="307"/>
      <c r="I36" s="299"/>
      <c r="J36" s="308"/>
      <c r="K36" s="299"/>
      <c r="M36" s="300" t="s">
        <v>222</v>
      </c>
      <c r="O36" s="289"/>
    </row>
    <row r="37" spans="1:80">
      <c r="A37" s="298"/>
      <c r="B37" s="301"/>
      <c r="C37" s="302" t="s">
        <v>217</v>
      </c>
      <c r="D37" s="303"/>
      <c r="E37" s="304">
        <v>259.863</v>
      </c>
      <c r="F37" s="305"/>
      <c r="G37" s="306"/>
      <c r="H37" s="307"/>
      <c r="I37" s="299"/>
      <c r="J37" s="308"/>
      <c r="K37" s="299"/>
      <c r="M37" s="300" t="s">
        <v>217</v>
      </c>
      <c r="O37" s="289"/>
    </row>
    <row r="38" spans="1:80">
      <c r="A38" s="298"/>
      <c r="B38" s="301"/>
      <c r="C38" s="302" t="s">
        <v>223</v>
      </c>
      <c r="D38" s="303"/>
      <c r="E38" s="304">
        <v>30.75</v>
      </c>
      <c r="F38" s="305"/>
      <c r="G38" s="306"/>
      <c r="H38" s="307"/>
      <c r="I38" s="299"/>
      <c r="J38" s="308"/>
      <c r="K38" s="299"/>
      <c r="M38" s="300" t="s">
        <v>223</v>
      </c>
      <c r="O38" s="289"/>
    </row>
    <row r="39" spans="1:80">
      <c r="A39" s="309"/>
      <c r="B39" s="310" t="s">
        <v>98</v>
      </c>
      <c r="C39" s="311" t="s">
        <v>152</v>
      </c>
      <c r="D39" s="312"/>
      <c r="E39" s="313"/>
      <c r="F39" s="314"/>
      <c r="G39" s="315">
        <f>SUM(G33:G38)</f>
        <v>0</v>
      </c>
      <c r="H39" s="316"/>
      <c r="I39" s="317">
        <f>SUM(I33:I38)</f>
        <v>0</v>
      </c>
      <c r="J39" s="316"/>
      <c r="K39" s="317">
        <f>SUM(K33:K38)</f>
        <v>-57.601956999999992</v>
      </c>
      <c r="O39" s="289">
        <v>4</v>
      </c>
      <c r="BA39" s="318">
        <f>SUM(BA33:BA38)</f>
        <v>0</v>
      </c>
      <c r="BB39" s="318">
        <f>SUM(BB33:BB38)</f>
        <v>0</v>
      </c>
      <c r="BC39" s="318">
        <f>SUM(BC33:BC38)</f>
        <v>0</v>
      </c>
      <c r="BD39" s="318">
        <f>SUM(BD33:BD38)</f>
        <v>0</v>
      </c>
      <c r="BE39" s="318">
        <f>SUM(BE33:BE38)</f>
        <v>0</v>
      </c>
    </row>
    <row r="40" spans="1:80">
      <c r="A40" s="279" t="s">
        <v>97</v>
      </c>
      <c r="B40" s="280" t="s">
        <v>156</v>
      </c>
      <c r="C40" s="281" t="s">
        <v>157</v>
      </c>
      <c r="D40" s="282"/>
      <c r="E40" s="283"/>
      <c r="F40" s="283"/>
      <c r="G40" s="284"/>
      <c r="H40" s="285"/>
      <c r="I40" s="286"/>
      <c r="J40" s="287"/>
      <c r="K40" s="288"/>
      <c r="O40" s="289">
        <v>1</v>
      </c>
    </row>
    <row r="41" spans="1:80">
      <c r="A41" s="290">
        <v>11</v>
      </c>
      <c r="B41" s="291" t="s">
        <v>159</v>
      </c>
      <c r="C41" s="292" t="s">
        <v>160</v>
      </c>
      <c r="D41" s="293" t="s">
        <v>161</v>
      </c>
      <c r="E41" s="294">
        <v>14.855675890000001</v>
      </c>
      <c r="F41" s="294">
        <v>0</v>
      </c>
      <c r="G41" s="295">
        <f>E41*F41</f>
        <v>0</v>
      </c>
      <c r="H41" s="296">
        <v>0</v>
      </c>
      <c r="I41" s="297">
        <f>E41*H41</f>
        <v>0</v>
      </c>
      <c r="J41" s="296"/>
      <c r="K41" s="297">
        <f>E41*J41</f>
        <v>0</v>
      </c>
      <c r="O41" s="289">
        <v>2</v>
      </c>
      <c r="AA41" s="260">
        <v>7</v>
      </c>
      <c r="AB41" s="260">
        <v>1</v>
      </c>
      <c r="AC41" s="260">
        <v>2</v>
      </c>
      <c r="AZ41" s="260">
        <v>1</v>
      </c>
      <c r="BA41" s="260">
        <f>IF(AZ41=1,G41,0)</f>
        <v>0</v>
      </c>
      <c r="BB41" s="260">
        <f>IF(AZ41=2,G41,0)</f>
        <v>0</v>
      </c>
      <c r="BC41" s="260">
        <f>IF(AZ41=3,G41,0)</f>
        <v>0</v>
      </c>
      <c r="BD41" s="260">
        <f>IF(AZ41=4,G41,0)</f>
        <v>0</v>
      </c>
      <c r="BE41" s="260">
        <f>IF(AZ41=5,G41,0)</f>
        <v>0</v>
      </c>
      <c r="CA41" s="289">
        <v>7</v>
      </c>
      <c r="CB41" s="289">
        <v>1</v>
      </c>
    </row>
    <row r="42" spans="1:80">
      <c r="A42" s="309"/>
      <c r="B42" s="310" t="s">
        <v>98</v>
      </c>
      <c r="C42" s="311" t="s">
        <v>158</v>
      </c>
      <c r="D42" s="312"/>
      <c r="E42" s="313"/>
      <c r="F42" s="314"/>
      <c r="G42" s="315">
        <f>SUM(G40:G41)</f>
        <v>0</v>
      </c>
      <c r="H42" s="316"/>
      <c r="I42" s="317">
        <f>SUM(I40:I41)</f>
        <v>0</v>
      </c>
      <c r="J42" s="316"/>
      <c r="K42" s="317">
        <f>SUM(K40:K41)</f>
        <v>0</v>
      </c>
      <c r="O42" s="289">
        <v>4</v>
      </c>
      <c r="BA42" s="318">
        <f>SUM(BA40:BA41)</f>
        <v>0</v>
      </c>
      <c r="BB42" s="318">
        <f>SUM(BB40:BB41)</f>
        <v>0</v>
      </c>
      <c r="BC42" s="318">
        <f>SUM(BC40:BC41)</f>
        <v>0</v>
      </c>
      <c r="BD42" s="318">
        <f>SUM(BD40:BD41)</f>
        <v>0</v>
      </c>
      <c r="BE42" s="318">
        <f>SUM(BE40:BE41)</f>
        <v>0</v>
      </c>
    </row>
    <row r="43" spans="1:80">
      <c r="A43" s="279" t="s">
        <v>97</v>
      </c>
      <c r="B43" s="280" t="s">
        <v>162</v>
      </c>
      <c r="C43" s="281" t="s">
        <v>163</v>
      </c>
      <c r="D43" s="282"/>
      <c r="E43" s="283"/>
      <c r="F43" s="283"/>
      <c r="G43" s="284"/>
      <c r="H43" s="285"/>
      <c r="I43" s="286"/>
      <c r="J43" s="287"/>
      <c r="K43" s="288"/>
      <c r="O43" s="289">
        <v>1</v>
      </c>
    </row>
    <row r="44" spans="1:80">
      <c r="A44" s="290">
        <v>12</v>
      </c>
      <c r="B44" s="291" t="s">
        <v>165</v>
      </c>
      <c r="C44" s="292" t="s">
        <v>166</v>
      </c>
      <c r="D44" s="293" t="s">
        <v>112</v>
      </c>
      <c r="E44" s="294">
        <v>626.71299999999997</v>
      </c>
      <c r="F44" s="294">
        <v>0</v>
      </c>
      <c r="G44" s="295">
        <f>E44*F44</f>
        <v>0</v>
      </c>
      <c r="H44" s="296">
        <v>0</v>
      </c>
      <c r="I44" s="297">
        <f>E44*H44</f>
        <v>0</v>
      </c>
      <c r="J44" s="296">
        <v>0</v>
      </c>
      <c r="K44" s="297">
        <f>E44*J44</f>
        <v>0</v>
      </c>
      <c r="O44" s="289">
        <v>2</v>
      </c>
      <c r="AA44" s="260">
        <v>1</v>
      </c>
      <c r="AB44" s="260">
        <v>7</v>
      </c>
      <c r="AC44" s="260">
        <v>7</v>
      </c>
      <c r="AZ44" s="260">
        <v>2</v>
      </c>
      <c r="BA44" s="260">
        <f>IF(AZ44=1,G44,0)</f>
        <v>0</v>
      </c>
      <c r="BB44" s="260">
        <f>IF(AZ44=2,G44,0)</f>
        <v>0</v>
      </c>
      <c r="BC44" s="260">
        <f>IF(AZ44=3,G44,0)</f>
        <v>0</v>
      </c>
      <c r="BD44" s="260">
        <f>IF(AZ44=4,G44,0)</f>
        <v>0</v>
      </c>
      <c r="BE44" s="260">
        <f>IF(AZ44=5,G44,0)</f>
        <v>0</v>
      </c>
      <c r="CA44" s="289">
        <v>1</v>
      </c>
      <c r="CB44" s="289">
        <v>7</v>
      </c>
    </row>
    <row r="45" spans="1:80">
      <c r="A45" s="298"/>
      <c r="B45" s="301"/>
      <c r="C45" s="302" t="s">
        <v>221</v>
      </c>
      <c r="D45" s="303"/>
      <c r="E45" s="304">
        <v>291.56</v>
      </c>
      <c r="F45" s="305"/>
      <c r="G45" s="306"/>
      <c r="H45" s="307"/>
      <c r="I45" s="299"/>
      <c r="J45" s="308"/>
      <c r="K45" s="299"/>
      <c r="M45" s="300" t="s">
        <v>221</v>
      </c>
      <c r="O45" s="289"/>
    </row>
    <row r="46" spans="1:80">
      <c r="A46" s="298"/>
      <c r="B46" s="301"/>
      <c r="C46" s="302" t="s">
        <v>222</v>
      </c>
      <c r="D46" s="303"/>
      <c r="E46" s="304">
        <v>65.040000000000006</v>
      </c>
      <c r="F46" s="305"/>
      <c r="G46" s="306"/>
      <c r="H46" s="307"/>
      <c r="I46" s="299"/>
      <c r="J46" s="308"/>
      <c r="K46" s="299"/>
      <c r="M46" s="300" t="s">
        <v>222</v>
      </c>
      <c r="O46" s="289"/>
    </row>
    <row r="47" spans="1:80">
      <c r="A47" s="298"/>
      <c r="B47" s="301"/>
      <c r="C47" s="302" t="s">
        <v>217</v>
      </c>
      <c r="D47" s="303"/>
      <c r="E47" s="304">
        <v>259.863</v>
      </c>
      <c r="F47" s="305"/>
      <c r="G47" s="306"/>
      <c r="H47" s="307"/>
      <c r="I47" s="299"/>
      <c r="J47" s="308"/>
      <c r="K47" s="299"/>
      <c r="M47" s="300" t="s">
        <v>217</v>
      </c>
      <c r="O47" s="289"/>
    </row>
    <row r="48" spans="1:80">
      <c r="A48" s="298"/>
      <c r="B48" s="301"/>
      <c r="C48" s="302" t="s">
        <v>225</v>
      </c>
      <c r="D48" s="303"/>
      <c r="E48" s="304">
        <v>10.25</v>
      </c>
      <c r="F48" s="305"/>
      <c r="G48" s="306"/>
      <c r="H48" s="307"/>
      <c r="I48" s="299"/>
      <c r="J48" s="308"/>
      <c r="K48" s="299"/>
      <c r="M48" s="300" t="s">
        <v>225</v>
      </c>
      <c r="O48" s="289"/>
    </row>
    <row r="49" spans="1:80" ht="22.5">
      <c r="A49" s="290">
        <v>13</v>
      </c>
      <c r="B49" s="291" t="s">
        <v>168</v>
      </c>
      <c r="C49" s="292" t="s">
        <v>169</v>
      </c>
      <c r="D49" s="293" t="s">
        <v>112</v>
      </c>
      <c r="E49" s="294">
        <v>626.71299999999997</v>
      </c>
      <c r="F49" s="294">
        <v>0</v>
      </c>
      <c r="G49" s="295">
        <f>E49*F49</f>
        <v>0</v>
      </c>
      <c r="H49" s="296">
        <v>4.0000000000000001E-3</v>
      </c>
      <c r="I49" s="297">
        <f>E49*H49</f>
        <v>2.5068519999999999</v>
      </c>
      <c r="J49" s="296">
        <v>0</v>
      </c>
      <c r="K49" s="297">
        <f>E49*J49</f>
        <v>0</v>
      </c>
      <c r="O49" s="289">
        <v>2</v>
      </c>
      <c r="AA49" s="260">
        <v>1</v>
      </c>
      <c r="AB49" s="260">
        <v>7</v>
      </c>
      <c r="AC49" s="260">
        <v>7</v>
      </c>
      <c r="AZ49" s="260">
        <v>2</v>
      </c>
      <c r="BA49" s="260">
        <f>IF(AZ49=1,G49,0)</f>
        <v>0</v>
      </c>
      <c r="BB49" s="260">
        <f>IF(AZ49=2,G49,0)</f>
        <v>0</v>
      </c>
      <c r="BC49" s="260">
        <f>IF(AZ49=3,G49,0)</f>
        <v>0</v>
      </c>
      <c r="BD49" s="260">
        <f>IF(AZ49=4,G49,0)</f>
        <v>0</v>
      </c>
      <c r="BE49" s="260">
        <f>IF(AZ49=5,G49,0)</f>
        <v>0</v>
      </c>
      <c r="CA49" s="289">
        <v>1</v>
      </c>
      <c r="CB49" s="289">
        <v>7</v>
      </c>
    </row>
    <row r="50" spans="1:80">
      <c r="A50" s="298"/>
      <c r="B50" s="301"/>
      <c r="C50" s="302" t="s">
        <v>221</v>
      </c>
      <c r="D50" s="303"/>
      <c r="E50" s="304">
        <v>291.56</v>
      </c>
      <c r="F50" s="305"/>
      <c r="G50" s="306"/>
      <c r="H50" s="307"/>
      <c r="I50" s="299"/>
      <c r="J50" s="308"/>
      <c r="K50" s="299"/>
      <c r="M50" s="300" t="s">
        <v>221</v>
      </c>
      <c r="O50" s="289"/>
    </row>
    <row r="51" spans="1:80">
      <c r="A51" s="298"/>
      <c r="B51" s="301"/>
      <c r="C51" s="302" t="s">
        <v>222</v>
      </c>
      <c r="D51" s="303"/>
      <c r="E51" s="304">
        <v>65.040000000000006</v>
      </c>
      <c r="F51" s="305"/>
      <c r="G51" s="306"/>
      <c r="H51" s="307"/>
      <c r="I51" s="299"/>
      <c r="J51" s="308"/>
      <c r="K51" s="299"/>
      <c r="M51" s="300" t="s">
        <v>222</v>
      </c>
      <c r="O51" s="289"/>
    </row>
    <row r="52" spans="1:80">
      <c r="A52" s="298"/>
      <c r="B52" s="301"/>
      <c r="C52" s="302" t="s">
        <v>217</v>
      </c>
      <c r="D52" s="303"/>
      <c r="E52" s="304">
        <v>259.863</v>
      </c>
      <c r="F52" s="305"/>
      <c r="G52" s="306"/>
      <c r="H52" s="307"/>
      <c r="I52" s="299"/>
      <c r="J52" s="308"/>
      <c r="K52" s="299"/>
      <c r="M52" s="300" t="s">
        <v>217</v>
      </c>
      <c r="O52" s="289"/>
    </row>
    <row r="53" spans="1:80">
      <c r="A53" s="298"/>
      <c r="B53" s="301"/>
      <c r="C53" s="302" t="s">
        <v>225</v>
      </c>
      <c r="D53" s="303"/>
      <c r="E53" s="304">
        <v>10.25</v>
      </c>
      <c r="F53" s="305"/>
      <c r="G53" s="306"/>
      <c r="H53" s="307"/>
      <c r="I53" s="299"/>
      <c r="J53" s="308"/>
      <c r="K53" s="299"/>
      <c r="M53" s="300" t="s">
        <v>225</v>
      </c>
      <c r="O53" s="289"/>
    </row>
    <row r="54" spans="1:80" ht="22.5">
      <c r="A54" s="290">
        <v>14</v>
      </c>
      <c r="B54" s="291" t="s">
        <v>170</v>
      </c>
      <c r="C54" s="292" t="s">
        <v>171</v>
      </c>
      <c r="D54" s="293" t="s">
        <v>112</v>
      </c>
      <c r="E54" s="294">
        <v>626.71299999999997</v>
      </c>
      <c r="F54" s="294">
        <v>0</v>
      </c>
      <c r="G54" s="295">
        <f>E54*F54</f>
        <v>0</v>
      </c>
      <c r="H54" s="296">
        <v>2.7999999999999998E-4</v>
      </c>
      <c r="I54" s="297">
        <f>E54*H54</f>
        <v>0.17547963999999996</v>
      </c>
      <c r="J54" s="296">
        <v>0</v>
      </c>
      <c r="K54" s="297">
        <f>E54*J54</f>
        <v>0</v>
      </c>
      <c r="O54" s="289">
        <v>2</v>
      </c>
      <c r="AA54" s="260">
        <v>1</v>
      </c>
      <c r="AB54" s="260">
        <v>7</v>
      </c>
      <c r="AC54" s="260">
        <v>7</v>
      </c>
      <c r="AZ54" s="260">
        <v>2</v>
      </c>
      <c r="BA54" s="260">
        <f>IF(AZ54=1,G54,0)</f>
        <v>0</v>
      </c>
      <c r="BB54" s="260">
        <f>IF(AZ54=2,G54,0)</f>
        <v>0</v>
      </c>
      <c r="BC54" s="260">
        <f>IF(AZ54=3,G54,0)</f>
        <v>0</v>
      </c>
      <c r="BD54" s="260">
        <f>IF(AZ54=4,G54,0)</f>
        <v>0</v>
      </c>
      <c r="BE54" s="260">
        <f>IF(AZ54=5,G54,0)</f>
        <v>0</v>
      </c>
      <c r="CA54" s="289">
        <v>1</v>
      </c>
      <c r="CB54" s="289">
        <v>7</v>
      </c>
    </row>
    <row r="55" spans="1:80">
      <c r="A55" s="298"/>
      <c r="B55" s="301"/>
      <c r="C55" s="302" t="s">
        <v>221</v>
      </c>
      <c r="D55" s="303"/>
      <c r="E55" s="304">
        <v>291.56</v>
      </c>
      <c r="F55" s="305"/>
      <c r="G55" s="306"/>
      <c r="H55" s="307"/>
      <c r="I55" s="299"/>
      <c r="J55" s="308"/>
      <c r="K55" s="299"/>
      <c r="M55" s="300" t="s">
        <v>221</v>
      </c>
      <c r="O55" s="289"/>
    </row>
    <row r="56" spans="1:80">
      <c r="A56" s="298"/>
      <c r="B56" s="301"/>
      <c r="C56" s="302" t="s">
        <v>222</v>
      </c>
      <c r="D56" s="303"/>
      <c r="E56" s="304">
        <v>65.040000000000006</v>
      </c>
      <c r="F56" s="305"/>
      <c r="G56" s="306"/>
      <c r="H56" s="307"/>
      <c r="I56" s="299"/>
      <c r="J56" s="308"/>
      <c r="K56" s="299"/>
      <c r="M56" s="300" t="s">
        <v>222</v>
      </c>
      <c r="O56" s="289"/>
    </row>
    <row r="57" spans="1:80">
      <c r="A57" s="298"/>
      <c r="B57" s="301"/>
      <c r="C57" s="302" t="s">
        <v>217</v>
      </c>
      <c r="D57" s="303"/>
      <c r="E57" s="304">
        <v>259.863</v>
      </c>
      <c r="F57" s="305"/>
      <c r="G57" s="306"/>
      <c r="H57" s="307"/>
      <c r="I57" s="299"/>
      <c r="J57" s="308"/>
      <c r="K57" s="299"/>
      <c r="M57" s="300" t="s">
        <v>217</v>
      </c>
      <c r="O57" s="289"/>
    </row>
    <row r="58" spans="1:80">
      <c r="A58" s="298"/>
      <c r="B58" s="301"/>
      <c r="C58" s="302" t="s">
        <v>225</v>
      </c>
      <c r="D58" s="303"/>
      <c r="E58" s="304">
        <v>10.25</v>
      </c>
      <c r="F58" s="305"/>
      <c r="G58" s="306"/>
      <c r="H58" s="307"/>
      <c r="I58" s="299"/>
      <c r="J58" s="308"/>
      <c r="K58" s="299"/>
      <c r="M58" s="300" t="s">
        <v>225</v>
      </c>
      <c r="O58" s="289"/>
    </row>
    <row r="59" spans="1:80" ht="22.5">
      <c r="A59" s="290">
        <v>15</v>
      </c>
      <c r="B59" s="291" t="s">
        <v>172</v>
      </c>
      <c r="C59" s="292" t="s">
        <v>173</v>
      </c>
      <c r="D59" s="293" t="s">
        <v>112</v>
      </c>
      <c r="E59" s="294">
        <v>626.71299999999997</v>
      </c>
      <c r="F59" s="294">
        <v>0</v>
      </c>
      <c r="G59" s="295">
        <f>E59*F59</f>
        <v>0</v>
      </c>
      <c r="H59" s="296">
        <v>0</v>
      </c>
      <c r="I59" s="297">
        <f>E59*H59</f>
        <v>0</v>
      </c>
      <c r="J59" s="296"/>
      <c r="K59" s="297">
        <f>E59*J59</f>
        <v>0</v>
      </c>
      <c r="O59" s="289">
        <v>2</v>
      </c>
      <c r="AA59" s="260">
        <v>12</v>
      </c>
      <c r="AB59" s="260">
        <v>0</v>
      </c>
      <c r="AC59" s="260">
        <v>2</v>
      </c>
      <c r="AZ59" s="260">
        <v>2</v>
      </c>
      <c r="BA59" s="260">
        <f>IF(AZ59=1,G59,0)</f>
        <v>0</v>
      </c>
      <c r="BB59" s="260">
        <f>IF(AZ59=2,G59,0)</f>
        <v>0</v>
      </c>
      <c r="BC59" s="260">
        <f>IF(AZ59=3,G59,0)</f>
        <v>0</v>
      </c>
      <c r="BD59" s="260">
        <f>IF(AZ59=4,G59,0)</f>
        <v>0</v>
      </c>
      <c r="BE59" s="260">
        <f>IF(AZ59=5,G59,0)</f>
        <v>0</v>
      </c>
      <c r="CA59" s="289">
        <v>12</v>
      </c>
      <c r="CB59" s="289">
        <v>0</v>
      </c>
    </row>
    <row r="60" spans="1:80">
      <c r="A60" s="298"/>
      <c r="B60" s="301"/>
      <c r="C60" s="302" t="s">
        <v>221</v>
      </c>
      <c r="D60" s="303"/>
      <c r="E60" s="304">
        <v>291.56</v>
      </c>
      <c r="F60" s="305"/>
      <c r="G60" s="306"/>
      <c r="H60" s="307"/>
      <c r="I60" s="299"/>
      <c r="J60" s="308"/>
      <c r="K60" s="299"/>
      <c r="M60" s="300" t="s">
        <v>221</v>
      </c>
      <c r="O60" s="289"/>
    </row>
    <row r="61" spans="1:80">
      <c r="A61" s="298"/>
      <c r="B61" s="301"/>
      <c r="C61" s="302" t="s">
        <v>222</v>
      </c>
      <c r="D61" s="303"/>
      <c r="E61" s="304">
        <v>65.040000000000006</v>
      </c>
      <c r="F61" s="305"/>
      <c r="G61" s="306"/>
      <c r="H61" s="307"/>
      <c r="I61" s="299"/>
      <c r="J61" s="308"/>
      <c r="K61" s="299"/>
      <c r="M61" s="300" t="s">
        <v>222</v>
      </c>
      <c r="O61" s="289"/>
    </row>
    <row r="62" spans="1:80">
      <c r="A62" s="298"/>
      <c r="B62" s="301"/>
      <c r="C62" s="302" t="s">
        <v>217</v>
      </c>
      <c r="D62" s="303"/>
      <c r="E62" s="304">
        <v>259.863</v>
      </c>
      <c r="F62" s="305"/>
      <c r="G62" s="306"/>
      <c r="H62" s="307"/>
      <c r="I62" s="299"/>
      <c r="J62" s="308"/>
      <c r="K62" s="299"/>
      <c r="M62" s="300" t="s">
        <v>217</v>
      </c>
      <c r="O62" s="289"/>
    </row>
    <row r="63" spans="1:80">
      <c r="A63" s="298"/>
      <c r="B63" s="301"/>
      <c r="C63" s="302" t="s">
        <v>225</v>
      </c>
      <c r="D63" s="303"/>
      <c r="E63" s="304">
        <v>10.25</v>
      </c>
      <c r="F63" s="305"/>
      <c r="G63" s="306"/>
      <c r="H63" s="307"/>
      <c r="I63" s="299"/>
      <c r="J63" s="308"/>
      <c r="K63" s="299"/>
      <c r="M63" s="300" t="s">
        <v>225</v>
      </c>
      <c r="O63" s="289"/>
    </row>
    <row r="64" spans="1:80">
      <c r="A64" s="309"/>
      <c r="B64" s="310" t="s">
        <v>98</v>
      </c>
      <c r="C64" s="311" t="s">
        <v>164</v>
      </c>
      <c r="D64" s="312"/>
      <c r="E64" s="313"/>
      <c r="F64" s="314"/>
      <c r="G64" s="315">
        <f>SUM(G43:G63)</f>
        <v>0</v>
      </c>
      <c r="H64" s="316"/>
      <c r="I64" s="317">
        <f>SUM(I43:I63)</f>
        <v>2.6823316399999997</v>
      </c>
      <c r="J64" s="316"/>
      <c r="K64" s="317">
        <f>SUM(K43:K63)</f>
        <v>0</v>
      </c>
      <c r="O64" s="289">
        <v>4</v>
      </c>
      <c r="BA64" s="318">
        <f>SUM(BA43:BA63)</f>
        <v>0</v>
      </c>
      <c r="BB64" s="318">
        <f>SUM(BB43:BB63)</f>
        <v>0</v>
      </c>
      <c r="BC64" s="318">
        <f>SUM(BC43:BC63)</f>
        <v>0</v>
      </c>
      <c r="BD64" s="318">
        <f>SUM(BD43:BD63)</f>
        <v>0</v>
      </c>
      <c r="BE64" s="318">
        <f>SUM(BE43:BE63)</f>
        <v>0</v>
      </c>
    </row>
    <row r="65" spans="1:80">
      <c r="A65" s="279" t="s">
        <v>97</v>
      </c>
      <c r="B65" s="280" t="s">
        <v>174</v>
      </c>
      <c r="C65" s="281" t="s">
        <v>175</v>
      </c>
      <c r="D65" s="282"/>
      <c r="E65" s="283"/>
      <c r="F65" s="283"/>
      <c r="G65" s="284"/>
      <c r="H65" s="285"/>
      <c r="I65" s="286"/>
      <c r="J65" s="287"/>
      <c r="K65" s="288"/>
      <c r="O65" s="289">
        <v>1</v>
      </c>
    </row>
    <row r="66" spans="1:80">
      <c r="A66" s="290">
        <v>16</v>
      </c>
      <c r="B66" s="291" t="s">
        <v>177</v>
      </c>
      <c r="C66" s="292" t="s">
        <v>178</v>
      </c>
      <c r="D66" s="293" t="s">
        <v>112</v>
      </c>
      <c r="E66" s="294">
        <v>30.75</v>
      </c>
      <c r="F66" s="294">
        <v>0</v>
      </c>
      <c r="G66" s="295">
        <f>E66*F66</f>
        <v>0</v>
      </c>
      <c r="H66" s="296">
        <v>0</v>
      </c>
      <c r="I66" s="297">
        <f>E66*H66</f>
        <v>0</v>
      </c>
      <c r="J66" s="296">
        <v>0</v>
      </c>
      <c r="K66" s="297">
        <f>E66*J66</f>
        <v>0</v>
      </c>
      <c r="O66" s="289">
        <v>2</v>
      </c>
      <c r="AA66" s="260">
        <v>1</v>
      </c>
      <c r="AB66" s="260">
        <v>7</v>
      </c>
      <c r="AC66" s="260">
        <v>7</v>
      </c>
      <c r="AZ66" s="260">
        <v>2</v>
      </c>
      <c r="BA66" s="260">
        <f>IF(AZ66=1,G66,0)</f>
        <v>0</v>
      </c>
      <c r="BB66" s="260">
        <f>IF(AZ66=2,G66,0)</f>
        <v>0</v>
      </c>
      <c r="BC66" s="260">
        <f>IF(AZ66=3,G66,0)</f>
        <v>0</v>
      </c>
      <c r="BD66" s="260">
        <f>IF(AZ66=4,G66,0)</f>
        <v>0</v>
      </c>
      <c r="BE66" s="260">
        <f>IF(AZ66=5,G66,0)</f>
        <v>0</v>
      </c>
      <c r="CA66" s="289">
        <v>1</v>
      </c>
      <c r="CB66" s="289">
        <v>7</v>
      </c>
    </row>
    <row r="67" spans="1:80">
      <c r="A67" s="298"/>
      <c r="B67" s="301"/>
      <c r="C67" s="302" t="s">
        <v>130</v>
      </c>
      <c r="D67" s="303"/>
      <c r="E67" s="304">
        <v>30.75</v>
      </c>
      <c r="F67" s="305"/>
      <c r="G67" s="306"/>
      <c r="H67" s="307"/>
      <c r="I67" s="299"/>
      <c r="J67" s="308"/>
      <c r="K67" s="299"/>
      <c r="M67" s="300" t="s">
        <v>130</v>
      </c>
      <c r="O67" s="289"/>
    </row>
    <row r="68" spans="1:80">
      <c r="A68" s="290">
        <v>17</v>
      </c>
      <c r="B68" s="291" t="s">
        <v>179</v>
      </c>
      <c r="C68" s="292" t="s">
        <v>180</v>
      </c>
      <c r="D68" s="293" t="s">
        <v>112</v>
      </c>
      <c r="E68" s="294">
        <v>30.75</v>
      </c>
      <c r="F68" s="294">
        <v>0</v>
      </c>
      <c r="G68" s="295">
        <f>E68*F68</f>
        <v>0</v>
      </c>
      <c r="H68" s="296">
        <v>6.0679999999999998E-2</v>
      </c>
      <c r="I68" s="297">
        <f>E68*H68</f>
        <v>1.86591</v>
      </c>
      <c r="J68" s="296">
        <v>0</v>
      </c>
      <c r="K68" s="297">
        <f>E68*J68</f>
        <v>0</v>
      </c>
      <c r="O68" s="289">
        <v>2</v>
      </c>
      <c r="AA68" s="260">
        <v>1</v>
      </c>
      <c r="AB68" s="260">
        <v>7</v>
      </c>
      <c r="AC68" s="260">
        <v>7</v>
      </c>
      <c r="AZ68" s="260">
        <v>2</v>
      </c>
      <c r="BA68" s="260">
        <f>IF(AZ68=1,G68,0)</f>
        <v>0</v>
      </c>
      <c r="BB68" s="260">
        <f>IF(AZ68=2,G68,0)</f>
        <v>0</v>
      </c>
      <c r="BC68" s="260">
        <f>IF(AZ68=3,G68,0)</f>
        <v>0</v>
      </c>
      <c r="BD68" s="260">
        <f>IF(AZ68=4,G68,0)</f>
        <v>0</v>
      </c>
      <c r="BE68" s="260">
        <f>IF(AZ68=5,G68,0)</f>
        <v>0</v>
      </c>
      <c r="CA68" s="289">
        <v>1</v>
      </c>
      <c r="CB68" s="289">
        <v>7</v>
      </c>
    </row>
    <row r="69" spans="1:80">
      <c r="A69" s="298"/>
      <c r="B69" s="301"/>
      <c r="C69" s="302" t="s">
        <v>130</v>
      </c>
      <c r="D69" s="303"/>
      <c r="E69" s="304">
        <v>30.75</v>
      </c>
      <c r="F69" s="305"/>
      <c r="G69" s="306"/>
      <c r="H69" s="307"/>
      <c r="I69" s="299"/>
      <c r="J69" s="308"/>
      <c r="K69" s="299"/>
      <c r="M69" s="300" t="s">
        <v>130</v>
      </c>
      <c r="O69" s="289"/>
    </row>
    <row r="70" spans="1:80">
      <c r="A70" s="290">
        <v>18</v>
      </c>
      <c r="B70" s="291" t="s">
        <v>181</v>
      </c>
      <c r="C70" s="292" t="s">
        <v>182</v>
      </c>
      <c r="D70" s="293" t="s">
        <v>127</v>
      </c>
      <c r="E70" s="294">
        <v>43.4</v>
      </c>
      <c r="F70" s="294">
        <v>0</v>
      </c>
      <c r="G70" s="295">
        <f>E70*F70</f>
        <v>0</v>
      </c>
      <c r="H70" s="296">
        <v>0</v>
      </c>
      <c r="I70" s="297">
        <f>E70*H70</f>
        <v>0</v>
      </c>
      <c r="J70" s="296">
        <v>0</v>
      </c>
      <c r="K70" s="297">
        <f>E70*J70</f>
        <v>0</v>
      </c>
      <c r="O70" s="289">
        <v>2</v>
      </c>
      <c r="AA70" s="260">
        <v>1</v>
      </c>
      <c r="AB70" s="260">
        <v>7</v>
      </c>
      <c r="AC70" s="260">
        <v>7</v>
      </c>
      <c r="AZ70" s="260">
        <v>2</v>
      </c>
      <c r="BA70" s="260">
        <f>IF(AZ70=1,G70,0)</f>
        <v>0</v>
      </c>
      <c r="BB70" s="260">
        <f>IF(AZ70=2,G70,0)</f>
        <v>0</v>
      </c>
      <c r="BC70" s="260">
        <f>IF(AZ70=3,G70,0)</f>
        <v>0</v>
      </c>
      <c r="BD70" s="260">
        <f>IF(AZ70=4,G70,0)</f>
        <v>0</v>
      </c>
      <c r="BE70" s="260">
        <f>IF(AZ70=5,G70,0)</f>
        <v>0</v>
      </c>
      <c r="CA70" s="289">
        <v>1</v>
      </c>
      <c r="CB70" s="289">
        <v>7</v>
      </c>
    </row>
    <row r="71" spans="1:80">
      <c r="A71" s="298"/>
      <c r="B71" s="301"/>
      <c r="C71" s="302" t="s">
        <v>183</v>
      </c>
      <c r="D71" s="303"/>
      <c r="E71" s="304">
        <v>43.4</v>
      </c>
      <c r="F71" s="305"/>
      <c r="G71" s="306"/>
      <c r="H71" s="307"/>
      <c r="I71" s="299"/>
      <c r="J71" s="308"/>
      <c r="K71" s="299"/>
      <c r="M71" s="300" t="s">
        <v>183</v>
      </c>
      <c r="O71" s="289"/>
    </row>
    <row r="72" spans="1:80">
      <c r="A72" s="290">
        <v>19</v>
      </c>
      <c r="B72" s="291" t="s">
        <v>184</v>
      </c>
      <c r="C72" s="292" t="s">
        <v>185</v>
      </c>
      <c r="D72" s="293" t="s">
        <v>112</v>
      </c>
      <c r="E72" s="294">
        <v>30.75</v>
      </c>
      <c r="F72" s="294">
        <v>0</v>
      </c>
      <c r="G72" s="295">
        <f>E72*F72</f>
        <v>0</v>
      </c>
      <c r="H72" s="296">
        <v>1.1999999999999999E-3</v>
      </c>
      <c r="I72" s="297">
        <f>E72*H72</f>
        <v>3.6899999999999995E-2</v>
      </c>
      <c r="J72" s="296">
        <v>0</v>
      </c>
      <c r="K72" s="297">
        <f>E72*J72</f>
        <v>0</v>
      </c>
      <c r="O72" s="289">
        <v>2</v>
      </c>
      <c r="AA72" s="260">
        <v>1</v>
      </c>
      <c r="AB72" s="260">
        <v>7</v>
      </c>
      <c r="AC72" s="260">
        <v>7</v>
      </c>
      <c r="AZ72" s="260">
        <v>2</v>
      </c>
      <c r="BA72" s="260">
        <f>IF(AZ72=1,G72,0)</f>
        <v>0</v>
      </c>
      <c r="BB72" s="260">
        <f>IF(AZ72=2,G72,0)</f>
        <v>0</v>
      </c>
      <c r="BC72" s="260">
        <f>IF(AZ72=3,G72,0)</f>
        <v>0</v>
      </c>
      <c r="BD72" s="260">
        <f>IF(AZ72=4,G72,0)</f>
        <v>0</v>
      </c>
      <c r="BE72" s="260">
        <f>IF(AZ72=5,G72,0)</f>
        <v>0</v>
      </c>
      <c r="CA72" s="289">
        <v>1</v>
      </c>
      <c r="CB72" s="289">
        <v>7</v>
      </c>
    </row>
    <row r="73" spans="1:80">
      <c r="A73" s="298"/>
      <c r="B73" s="301"/>
      <c r="C73" s="302" t="s">
        <v>130</v>
      </c>
      <c r="D73" s="303"/>
      <c r="E73" s="304">
        <v>30.75</v>
      </c>
      <c r="F73" s="305"/>
      <c r="G73" s="306"/>
      <c r="H73" s="307"/>
      <c r="I73" s="299"/>
      <c r="J73" s="308"/>
      <c r="K73" s="299"/>
      <c r="M73" s="300" t="s">
        <v>130</v>
      </c>
      <c r="O73" s="289"/>
    </row>
    <row r="74" spans="1:80">
      <c r="A74" s="309"/>
      <c r="B74" s="310" t="s">
        <v>98</v>
      </c>
      <c r="C74" s="311" t="s">
        <v>176</v>
      </c>
      <c r="D74" s="312"/>
      <c r="E74" s="313"/>
      <c r="F74" s="314"/>
      <c r="G74" s="315">
        <f>SUM(G65:G73)</f>
        <v>0</v>
      </c>
      <c r="H74" s="316"/>
      <c r="I74" s="317">
        <f>SUM(I65:I73)</f>
        <v>1.9028099999999999</v>
      </c>
      <c r="J74" s="316"/>
      <c r="K74" s="317">
        <f>SUM(K65:K73)</f>
        <v>0</v>
      </c>
      <c r="O74" s="289">
        <v>4</v>
      </c>
      <c r="BA74" s="318">
        <f>SUM(BA65:BA73)</f>
        <v>0</v>
      </c>
      <c r="BB74" s="318">
        <f>SUM(BB65:BB73)</f>
        <v>0</v>
      </c>
      <c r="BC74" s="318">
        <f>SUM(BC65:BC73)</f>
        <v>0</v>
      </c>
      <c r="BD74" s="318">
        <f>SUM(BD65:BD73)</f>
        <v>0</v>
      </c>
      <c r="BE74" s="318">
        <f>SUM(BE65:BE73)</f>
        <v>0</v>
      </c>
    </row>
    <row r="75" spans="1:80">
      <c r="A75" s="279" t="s">
        <v>97</v>
      </c>
      <c r="B75" s="280" t="s">
        <v>186</v>
      </c>
      <c r="C75" s="281" t="s">
        <v>187</v>
      </c>
      <c r="D75" s="282"/>
      <c r="E75" s="283"/>
      <c r="F75" s="283"/>
      <c r="G75" s="284"/>
      <c r="H75" s="285"/>
      <c r="I75" s="286"/>
      <c r="J75" s="287"/>
      <c r="K75" s="288"/>
      <c r="O75" s="289">
        <v>1</v>
      </c>
    </row>
    <row r="76" spans="1:80">
      <c r="A76" s="290">
        <v>20</v>
      </c>
      <c r="B76" s="291" t="s">
        <v>54</v>
      </c>
      <c r="C76" s="292" t="s">
        <v>189</v>
      </c>
      <c r="D76" s="293" t="s">
        <v>149</v>
      </c>
      <c r="E76" s="294">
        <v>1</v>
      </c>
      <c r="F76" s="294">
        <v>0</v>
      </c>
      <c r="G76" s="295">
        <f>E76*F76</f>
        <v>0</v>
      </c>
      <c r="H76" s="296">
        <v>0</v>
      </c>
      <c r="I76" s="297">
        <f>E76*H76</f>
        <v>0</v>
      </c>
      <c r="J76" s="296"/>
      <c r="K76" s="297">
        <f>E76*J76</f>
        <v>0</v>
      </c>
      <c r="O76" s="289">
        <v>2</v>
      </c>
      <c r="AA76" s="260">
        <v>12</v>
      </c>
      <c r="AB76" s="260">
        <v>0</v>
      </c>
      <c r="AC76" s="260">
        <v>3</v>
      </c>
      <c r="AZ76" s="260">
        <v>2</v>
      </c>
      <c r="BA76" s="260">
        <f>IF(AZ76=1,G76,0)</f>
        <v>0</v>
      </c>
      <c r="BB76" s="260">
        <f>IF(AZ76=2,G76,0)</f>
        <v>0</v>
      </c>
      <c r="BC76" s="260">
        <f>IF(AZ76=3,G76,0)</f>
        <v>0</v>
      </c>
      <c r="BD76" s="260">
        <f>IF(AZ76=4,G76,0)</f>
        <v>0</v>
      </c>
      <c r="BE76" s="260">
        <f>IF(AZ76=5,G76,0)</f>
        <v>0</v>
      </c>
      <c r="CA76" s="289">
        <v>12</v>
      </c>
      <c r="CB76" s="289">
        <v>0</v>
      </c>
    </row>
    <row r="77" spans="1:80">
      <c r="A77" s="309"/>
      <c r="B77" s="310" t="s">
        <v>98</v>
      </c>
      <c r="C77" s="311" t="s">
        <v>188</v>
      </c>
      <c r="D77" s="312"/>
      <c r="E77" s="313"/>
      <c r="F77" s="314"/>
      <c r="G77" s="315">
        <f>SUM(G75:G76)</f>
        <v>0</v>
      </c>
      <c r="H77" s="316"/>
      <c r="I77" s="317">
        <f>SUM(I75:I76)</f>
        <v>0</v>
      </c>
      <c r="J77" s="316"/>
      <c r="K77" s="317">
        <f>SUM(K75:K76)</f>
        <v>0</v>
      </c>
      <c r="O77" s="289">
        <v>4</v>
      </c>
      <c r="BA77" s="318">
        <f>SUM(BA75:BA76)</f>
        <v>0</v>
      </c>
      <c r="BB77" s="318">
        <f>SUM(BB75:BB76)</f>
        <v>0</v>
      </c>
      <c r="BC77" s="318">
        <f>SUM(BC75:BC76)</f>
        <v>0</v>
      </c>
      <c r="BD77" s="318">
        <f>SUM(BD75:BD76)</f>
        <v>0</v>
      </c>
      <c r="BE77" s="318">
        <f>SUM(BE75:BE76)</f>
        <v>0</v>
      </c>
    </row>
    <row r="78" spans="1:80">
      <c r="A78" s="279" t="s">
        <v>97</v>
      </c>
      <c r="B78" s="280" t="s">
        <v>190</v>
      </c>
      <c r="C78" s="281" t="s">
        <v>191</v>
      </c>
      <c r="D78" s="282"/>
      <c r="E78" s="283"/>
      <c r="F78" s="283"/>
      <c r="G78" s="284"/>
      <c r="H78" s="285"/>
      <c r="I78" s="286"/>
      <c r="J78" s="287"/>
      <c r="K78" s="288"/>
      <c r="O78" s="289">
        <v>1</v>
      </c>
    </row>
    <row r="79" spans="1:80">
      <c r="A79" s="290">
        <v>21</v>
      </c>
      <c r="B79" s="291" t="s">
        <v>193</v>
      </c>
      <c r="C79" s="292" t="s">
        <v>194</v>
      </c>
      <c r="D79" s="293" t="s">
        <v>161</v>
      </c>
      <c r="E79" s="294">
        <v>57.601956999999999</v>
      </c>
      <c r="F79" s="294">
        <v>0</v>
      </c>
      <c r="G79" s="295">
        <f>E79*F79</f>
        <v>0</v>
      </c>
      <c r="H79" s="296">
        <v>0</v>
      </c>
      <c r="I79" s="297">
        <f>E79*H79</f>
        <v>0</v>
      </c>
      <c r="J79" s="296"/>
      <c r="K79" s="297">
        <f>E79*J79</f>
        <v>0</v>
      </c>
      <c r="O79" s="289">
        <v>2</v>
      </c>
      <c r="AA79" s="260">
        <v>8</v>
      </c>
      <c r="AB79" s="260">
        <v>0</v>
      </c>
      <c r="AC79" s="260">
        <v>3</v>
      </c>
      <c r="AZ79" s="260">
        <v>1</v>
      </c>
      <c r="BA79" s="260">
        <f>IF(AZ79=1,G79,0)</f>
        <v>0</v>
      </c>
      <c r="BB79" s="260">
        <f>IF(AZ79=2,G79,0)</f>
        <v>0</v>
      </c>
      <c r="BC79" s="260">
        <f>IF(AZ79=3,G79,0)</f>
        <v>0</v>
      </c>
      <c r="BD79" s="260">
        <f>IF(AZ79=4,G79,0)</f>
        <v>0</v>
      </c>
      <c r="BE79" s="260">
        <f>IF(AZ79=5,G79,0)</f>
        <v>0</v>
      </c>
      <c r="CA79" s="289">
        <v>8</v>
      </c>
      <c r="CB79" s="289">
        <v>0</v>
      </c>
    </row>
    <row r="80" spans="1:80">
      <c r="A80" s="290">
        <v>22</v>
      </c>
      <c r="B80" s="291" t="s">
        <v>195</v>
      </c>
      <c r="C80" s="292" t="s">
        <v>196</v>
      </c>
      <c r="D80" s="293" t="s">
        <v>161</v>
      </c>
      <c r="E80" s="294">
        <v>1728.05871</v>
      </c>
      <c r="F80" s="294">
        <v>0</v>
      </c>
      <c r="G80" s="295">
        <f>E80*F80</f>
        <v>0</v>
      </c>
      <c r="H80" s="296">
        <v>0</v>
      </c>
      <c r="I80" s="297">
        <f>E80*H80</f>
        <v>0</v>
      </c>
      <c r="J80" s="296"/>
      <c r="K80" s="297">
        <f>E80*J80</f>
        <v>0</v>
      </c>
      <c r="O80" s="289">
        <v>2</v>
      </c>
      <c r="AA80" s="260">
        <v>8</v>
      </c>
      <c r="AB80" s="260">
        <v>0</v>
      </c>
      <c r="AC80" s="260">
        <v>3</v>
      </c>
      <c r="AZ80" s="260">
        <v>1</v>
      </c>
      <c r="BA80" s="260">
        <f>IF(AZ80=1,G80,0)</f>
        <v>0</v>
      </c>
      <c r="BB80" s="260">
        <f>IF(AZ80=2,G80,0)</f>
        <v>0</v>
      </c>
      <c r="BC80" s="260">
        <f>IF(AZ80=3,G80,0)</f>
        <v>0</v>
      </c>
      <c r="BD80" s="260">
        <f>IF(AZ80=4,G80,0)</f>
        <v>0</v>
      </c>
      <c r="BE80" s="260">
        <f>IF(AZ80=5,G80,0)</f>
        <v>0</v>
      </c>
      <c r="CA80" s="289">
        <v>8</v>
      </c>
      <c r="CB80" s="289">
        <v>0</v>
      </c>
    </row>
    <row r="81" spans="1:80">
      <c r="A81" s="290">
        <v>23</v>
      </c>
      <c r="B81" s="291" t="s">
        <v>197</v>
      </c>
      <c r="C81" s="292" t="s">
        <v>198</v>
      </c>
      <c r="D81" s="293" t="s">
        <v>161</v>
      </c>
      <c r="E81" s="294">
        <v>57.601956999999999</v>
      </c>
      <c r="F81" s="294">
        <v>0</v>
      </c>
      <c r="G81" s="295">
        <f>E81*F81</f>
        <v>0</v>
      </c>
      <c r="H81" s="296">
        <v>0</v>
      </c>
      <c r="I81" s="297">
        <f>E81*H81</f>
        <v>0</v>
      </c>
      <c r="J81" s="296"/>
      <c r="K81" s="297">
        <f>E81*J81</f>
        <v>0</v>
      </c>
      <c r="O81" s="289">
        <v>2</v>
      </c>
      <c r="AA81" s="260">
        <v>8</v>
      </c>
      <c r="AB81" s="260">
        <v>0</v>
      </c>
      <c r="AC81" s="260">
        <v>3</v>
      </c>
      <c r="AZ81" s="260">
        <v>1</v>
      </c>
      <c r="BA81" s="260">
        <f>IF(AZ81=1,G81,0)</f>
        <v>0</v>
      </c>
      <c r="BB81" s="260">
        <f>IF(AZ81=2,G81,0)</f>
        <v>0</v>
      </c>
      <c r="BC81" s="260">
        <f>IF(AZ81=3,G81,0)</f>
        <v>0</v>
      </c>
      <c r="BD81" s="260">
        <f>IF(AZ81=4,G81,0)</f>
        <v>0</v>
      </c>
      <c r="BE81" s="260">
        <f>IF(AZ81=5,G81,0)</f>
        <v>0</v>
      </c>
      <c r="CA81" s="289">
        <v>8</v>
      </c>
      <c r="CB81" s="289">
        <v>0</v>
      </c>
    </row>
    <row r="82" spans="1:80">
      <c r="A82" s="290">
        <v>24</v>
      </c>
      <c r="B82" s="291" t="s">
        <v>199</v>
      </c>
      <c r="C82" s="292" t="s">
        <v>200</v>
      </c>
      <c r="D82" s="293" t="s">
        <v>161</v>
      </c>
      <c r="E82" s="294">
        <v>57.601956999999999</v>
      </c>
      <c r="F82" s="294">
        <v>0</v>
      </c>
      <c r="G82" s="295">
        <f>E82*F82</f>
        <v>0</v>
      </c>
      <c r="H82" s="296">
        <v>0</v>
      </c>
      <c r="I82" s="297">
        <f>E82*H82</f>
        <v>0</v>
      </c>
      <c r="J82" s="296"/>
      <c r="K82" s="297">
        <f>E82*J82</f>
        <v>0</v>
      </c>
      <c r="O82" s="289">
        <v>2</v>
      </c>
      <c r="AA82" s="260">
        <v>8</v>
      </c>
      <c r="AB82" s="260">
        <v>0</v>
      </c>
      <c r="AC82" s="260">
        <v>3</v>
      </c>
      <c r="AZ82" s="260">
        <v>1</v>
      </c>
      <c r="BA82" s="260">
        <f>IF(AZ82=1,G82,0)</f>
        <v>0</v>
      </c>
      <c r="BB82" s="260">
        <f>IF(AZ82=2,G82,0)</f>
        <v>0</v>
      </c>
      <c r="BC82" s="260">
        <f>IF(AZ82=3,G82,0)</f>
        <v>0</v>
      </c>
      <c r="BD82" s="260">
        <f>IF(AZ82=4,G82,0)</f>
        <v>0</v>
      </c>
      <c r="BE82" s="260">
        <f>IF(AZ82=5,G82,0)</f>
        <v>0</v>
      </c>
      <c r="CA82" s="289">
        <v>8</v>
      </c>
      <c r="CB82" s="289">
        <v>0</v>
      </c>
    </row>
    <row r="83" spans="1:80">
      <c r="A83" s="290">
        <v>25</v>
      </c>
      <c r="B83" s="291" t="s">
        <v>201</v>
      </c>
      <c r="C83" s="292" t="s">
        <v>202</v>
      </c>
      <c r="D83" s="293" t="s">
        <v>161</v>
      </c>
      <c r="E83" s="294">
        <v>57.601956999999999</v>
      </c>
      <c r="F83" s="294">
        <v>0</v>
      </c>
      <c r="G83" s="295">
        <f>E83*F83</f>
        <v>0</v>
      </c>
      <c r="H83" s="296">
        <v>0</v>
      </c>
      <c r="I83" s="297">
        <f>E83*H83</f>
        <v>0</v>
      </c>
      <c r="J83" s="296"/>
      <c r="K83" s="297">
        <f>E83*J83</f>
        <v>0</v>
      </c>
      <c r="O83" s="289">
        <v>2</v>
      </c>
      <c r="AA83" s="260">
        <v>8</v>
      </c>
      <c r="AB83" s="260">
        <v>0</v>
      </c>
      <c r="AC83" s="260">
        <v>3</v>
      </c>
      <c r="AZ83" s="260">
        <v>1</v>
      </c>
      <c r="BA83" s="260">
        <f>IF(AZ83=1,G83,0)</f>
        <v>0</v>
      </c>
      <c r="BB83" s="260">
        <f>IF(AZ83=2,G83,0)</f>
        <v>0</v>
      </c>
      <c r="BC83" s="260">
        <f>IF(AZ83=3,G83,0)</f>
        <v>0</v>
      </c>
      <c r="BD83" s="260">
        <f>IF(AZ83=4,G83,0)</f>
        <v>0</v>
      </c>
      <c r="BE83" s="260">
        <f>IF(AZ83=5,G83,0)</f>
        <v>0</v>
      </c>
      <c r="CA83" s="289">
        <v>8</v>
      </c>
      <c r="CB83" s="289">
        <v>0</v>
      </c>
    </row>
    <row r="84" spans="1:80">
      <c r="A84" s="309"/>
      <c r="B84" s="310" t="s">
        <v>98</v>
      </c>
      <c r="C84" s="311" t="s">
        <v>192</v>
      </c>
      <c r="D84" s="312"/>
      <c r="E84" s="313"/>
      <c r="F84" s="314"/>
      <c r="G84" s="315">
        <f>SUM(G78:G83)</f>
        <v>0</v>
      </c>
      <c r="H84" s="316"/>
      <c r="I84" s="317">
        <f>SUM(I78:I83)</f>
        <v>0</v>
      </c>
      <c r="J84" s="316"/>
      <c r="K84" s="317">
        <f>SUM(K78:K83)</f>
        <v>0</v>
      </c>
      <c r="O84" s="289">
        <v>4</v>
      </c>
      <c r="BA84" s="318">
        <f>SUM(BA78:BA83)</f>
        <v>0</v>
      </c>
      <c r="BB84" s="318">
        <f>SUM(BB78:BB83)</f>
        <v>0</v>
      </c>
      <c r="BC84" s="318">
        <f>SUM(BC78:BC83)</f>
        <v>0</v>
      </c>
      <c r="BD84" s="318">
        <f>SUM(BD78:BD83)</f>
        <v>0</v>
      </c>
      <c r="BE84" s="318">
        <f>SUM(BE78:BE83)</f>
        <v>0</v>
      </c>
    </row>
    <row r="85" spans="1:80">
      <c r="E85" s="260"/>
    </row>
    <row r="86" spans="1:80">
      <c r="E86" s="260"/>
    </row>
    <row r="87" spans="1:80">
      <c r="E87" s="260"/>
    </row>
    <row r="88" spans="1:80">
      <c r="E88" s="260"/>
    </row>
    <row r="89" spans="1:80">
      <c r="E89" s="260"/>
    </row>
    <row r="90" spans="1:80">
      <c r="E90" s="260"/>
    </row>
    <row r="91" spans="1:80">
      <c r="E91" s="260"/>
    </row>
    <row r="92" spans="1:80">
      <c r="E92" s="260"/>
    </row>
    <row r="93" spans="1:80">
      <c r="E93" s="260"/>
    </row>
    <row r="94" spans="1:80">
      <c r="E94" s="260"/>
    </row>
    <row r="95" spans="1:80">
      <c r="E95" s="260"/>
    </row>
    <row r="96" spans="1:80">
      <c r="E96" s="260"/>
    </row>
    <row r="97" spans="1:7">
      <c r="E97" s="260"/>
    </row>
    <row r="98" spans="1:7">
      <c r="E98" s="260"/>
    </row>
    <row r="99" spans="1:7">
      <c r="E99" s="260"/>
    </row>
    <row r="100" spans="1:7">
      <c r="E100" s="260"/>
    </row>
    <row r="101" spans="1:7">
      <c r="E101" s="260"/>
    </row>
    <row r="102" spans="1:7">
      <c r="E102" s="260"/>
    </row>
    <row r="103" spans="1:7">
      <c r="E103" s="260"/>
    </row>
    <row r="104" spans="1:7">
      <c r="E104" s="260"/>
    </row>
    <row r="105" spans="1:7">
      <c r="E105" s="260"/>
    </row>
    <row r="106" spans="1:7">
      <c r="E106" s="260"/>
    </row>
    <row r="107" spans="1:7">
      <c r="E107" s="260"/>
    </row>
    <row r="108" spans="1:7">
      <c r="A108" s="308"/>
      <c r="B108" s="308"/>
      <c r="C108" s="308"/>
      <c r="D108" s="308"/>
      <c r="E108" s="308"/>
      <c r="F108" s="308"/>
      <c r="G108" s="308"/>
    </row>
    <row r="109" spans="1:7">
      <c r="A109" s="308"/>
      <c r="B109" s="308"/>
      <c r="C109" s="308"/>
      <c r="D109" s="308"/>
      <c r="E109" s="308"/>
      <c r="F109" s="308"/>
      <c r="G109" s="308"/>
    </row>
    <row r="110" spans="1:7">
      <c r="A110" s="308"/>
      <c r="B110" s="308"/>
      <c r="C110" s="308"/>
      <c r="D110" s="308"/>
      <c r="E110" s="308"/>
      <c r="F110" s="308"/>
      <c r="G110" s="308"/>
    </row>
    <row r="111" spans="1:7">
      <c r="A111" s="308"/>
      <c r="B111" s="308"/>
      <c r="C111" s="308"/>
      <c r="D111" s="308"/>
      <c r="E111" s="308"/>
      <c r="F111" s="308"/>
      <c r="G111" s="308"/>
    </row>
    <row r="112" spans="1:7">
      <c r="E112" s="260"/>
    </row>
    <row r="113" spans="5:5">
      <c r="E113" s="260"/>
    </row>
    <row r="114" spans="5:5">
      <c r="E114" s="260"/>
    </row>
    <row r="115" spans="5:5">
      <c r="E115" s="260"/>
    </row>
    <row r="116" spans="5:5">
      <c r="E116" s="260"/>
    </row>
    <row r="117" spans="5:5">
      <c r="E117" s="260"/>
    </row>
    <row r="118" spans="5:5">
      <c r="E118" s="260"/>
    </row>
    <row r="119" spans="5:5">
      <c r="E119" s="260"/>
    </row>
    <row r="120" spans="5:5">
      <c r="E120" s="260"/>
    </row>
    <row r="121" spans="5:5">
      <c r="E121" s="260"/>
    </row>
    <row r="122" spans="5:5">
      <c r="E122" s="260"/>
    </row>
    <row r="123" spans="5:5">
      <c r="E123" s="260"/>
    </row>
    <row r="124" spans="5:5">
      <c r="E124" s="260"/>
    </row>
    <row r="125" spans="5:5">
      <c r="E125" s="260"/>
    </row>
    <row r="126" spans="5:5">
      <c r="E126" s="260"/>
    </row>
    <row r="127" spans="5:5">
      <c r="E127" s="260"/>
    </row>
    <row r="128" spans="5:5">
      <c r="E128" s="260"/>
    </row>
    <row r="129" spans="1:7">
      <c r="E129" s="260"/>
    </row>
    <row r="130" spans="1:7">
      <c r="E130" s="260"/>
    </row>
    <row r="131" spans="1:7">
      <c r="E131" s="260"/>
    </row>
    <row r="132" spans="1:7">
      <c r="E132" s="260"/>
    </row>
    <row r="133" spans="1:7">
      <c r="E133" s="260"/>
    </row>
    <row r="134" spans="1:7">
      <c r="E134" s="260"/>
    </row>
    <row r="135" spans="1:7">
      <c r="E135" s="260"/>
    </row>
    <row r="136" spans="1:7">
      <c r="E136" s="260"/>
    </row>
    <row r="137" spans="1:7">
      <c r="E137" s="260"/>
    </row>
    <row r="138" spans="1:7">
      <c r="E138" s="260"/>
    </row>
    <row r="139" spans="1:7">
      <c r="E139" s="260"/>
    </row>
    <row r="140" spans="1:7">
      <c r="E140" s="260"/>
    </row>
    <row r="141" spans="1:7">
      <c r="E141" s="260"/>
    </row>
    <row r="142" spans="1:7">
      <c r="E142" s="260"/>
    </row>
    <row r="143" spans="1:7">
      <c r="A143" s="319"/>
      <c r="B143" s="319"/>
    </row>
    <row r="144" spans="1:7">
      <c r="A144" s="308"/>
      <c r="B144" s="308"/>
      <c r="C144" s="320"/>
      <c r="D144" s="320"/>
      <c r="E144" s="321"/>
      <c r="F144" s="320"/>
      <c r="G144" s="322"/>
    </row>
    <row r="145" spans="1:7">
      <c r="A145" s="323"/>
      <c r="B145" s="323"/>
      <c r="C145" s="308"/>
      <c r="D145" s="308"/>
      <c r="E145" s="324"/>
      <c r="F145" s="308"/>
      <c r="G145" s="308"/>
    </row>
    <row r="146" spans="1:7">
      <c r="A146" s="308"/>
      <c r="B146" s="308"/>
      <c r="C146" s="308"/>
      <c r="D146" s="308"/>
      <c r="E146" s="324"/>
      <c r="F146" s="308"/>
      <c r="G146" s="308"/>
    </row>
    <row r="147" spans="1:7">
      <c r="A147" s="308"/>
      <c r="B147" s="308"/>
      <c r="C147" s="308"/>
      <c r="D147" s="308"/>
      <c r="E147" s="324"/>
      <c r="F147" s="308"/>
      <c r="G147" s="308"/>
    </row>
    <row r="148" spans="1:7">
      <c r="A148" s="308"/>
      <c r="B148" s="308"/>
      <c r="C148" s="308"/>
      <c r="D148" s="308"/>
      <c r="E148" s="324"/>
      <c r="F148" s="308"/>
      <c r="G148" s="308"/>
    </row>
    <row r="149" spans="1:7">
      <c r="A149" s="308"/>
      <c r="B149" s="308"/>
      <c r="C149" s="308"/>
      <c r="D149" s="308"/>
      <c r="E149" s="324"/>
      <c r="F149" s="308"/>
      <c r="G149" s="308"/>
    </row>
    <row r="150" spans="1:7">
      <c r="A150" s="308"/>
      <c r="B150" s="308"/>
      <c r="C150" s="308"/>
      <c r="D150" s="308"/>
      <c r="E150" s="324"/>
      <c r="F150" s="308"/>
      <c r="G150" s="308"/>
    </row>
    <row r="151" spans="1:7">
      <c r="A151" s="308"/>
      <c r="B151" s="308"/>
      <c r="C151" s="308"/>
      <c r="D151" s="308"/>
      <c r="E151" s="324"/>
      <c r="F151" s="308"/>
      <c r="G151" s="308"/>
    </row>
    <row r="152" spans="1:7">
      <c r="A152" s="308"/>
      <c r="B152" s="308"/>
      <c r="C152" s="308"/>
      <c r="D152" s="308"/>
      <c r="E152" s="324"/>
      <c r="F152" s="308"/>
      <c r="G152" s="308"/>
    </row>
    <row r="153" spans="1:7">
      <c r="A153" s="308"/>
      <c r="B153" s="308"/>
      <c r="C153" s="308"/>
      <c r="D153" s="308"/>
      <c r="E153" s="324"/>
      <c r="F153" s="308"/>
      <c r="G153" s="308"/>
    </row>
    <row r="154" spans="1:7">
      <c r="A154" s="308"/>
      <c r="B154" s="308"/>
      <c r="C154" s="308"/>
      <c r="D154" s="308"/>
      <c r="E154" s="324"/>
      <c r="F154" s="308"/>
      <c r="G154" s="308"/>
    </row>
    <row r="155" spans="1:7">
      <c r="A155" s="308"/>
      <c r="B155" s="308"/>
      <c r="C155" s="308"/>
      <c r="D155" s="308"/>
      <c r="E155" s="324"/>
      <c r="F155" s="308"/>
      <c r="G155" s="308"/>
    </row>
    <row r="156" spans="1:7">
      <c r="A156" s="308"/>
      <c r="B156" s="308"/>
      <c r="C156" s="308"/>
      <c r="D156" s="308"/>
      <c r="E156" s="324"/>
      <c r="F156" s="308"/>
      <c r="G156" s="308"/>
    </row>
    <row r="157" spans="1:7">
      <c r="A157" s="308"/>
      <c r="B157" s="308"/>
      <c r="C157" s="308"/>
      <c r="D157" s="308"/>
      <c r="E157" s="324"/>
      <c r="F157" s="308"/>
      <c r="G157" s="308"/>
    </row>
  </sheetData>
  <mergeCells count="35">
    <mergeCell ref="C60:D60"/>
    <mergeCell ref="C61:D61"/>
    <mergeCell ref="C62:D62"/>
    <mergeCell ref="C63:D63"/>
    <mergeCell ref="C67:D67"/>
    <mergeCell ref="C69:D69"/>
    <mergeCell ref="C71:D71"/>
    <mergeCell ref="C73:D73"/>
    <mergeCell ref="C52:D52"/>
    <mergeCell ref="C53:D53"/>
    <mergeCell ref="C55:D55"/>
    <mergeCell ref="C56:D56"/>
    <mergeCell ref="C57:D57"/>
    <mergeCell ref="C58:D58"/>
    <mergeCell ref="C45:D45"/>
    <mergeCell ref="C46:D46"/>
    <mergeCell ref="C47:D47"/>
    <mergeCell ref="C48:D48"/>
    <mergeCell ref="C50:D50"/>
    <mergeCell ref="C51:D51"/>
    <mergeCell ref="C35:D35"/>
    <mergeCell ref="C36:D36"/>
    <mergeCell ref="C37:D37"/>
    <mergeCell ref="C38:D38"/>
    <mergeCell ref="C13:D13"/>
    <mergeCell ref="C19:D19"/>
    <mergeCell ref="C21:D21"/>
    <mergeCell ref="C23:D23"/>
    <mergeCell ref="C24:D24"/>
    <mergeCell ref="C25:D25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32</vt:i4>
      </vt:variant>
    </vt:vector>
  </HeadingPairs>
  <TitlesOfParts>
    <vt:vector size="39" baseType="lpstr">
      <vt:lpstr>Stavba</vt:lpstr>
      <vt:lpstr>SO01 SO01 KL</vt:lpstr>
      <vt:lpstr>SO01 SO01 Rek</vt:lpstr>
      <vt:lpstr>SO01 SO01 Pol</vt:lpstr>
      <vt:lpstr>SO02 SO02 KL</vt:lpstr>
      <vt:lpstr>SO02 SO02 Rek</vt:lpstr>
      <vt:lpstr>SO02 SO02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'SO01 SO01 Pol'!Názvy_tisku</vt:lpstr>
      <vt:lpstr>'SO01 SO01 Rek'!Názvy_tisku</vt:lpstr>
      <vt:lpstr>'SO02 SO02 Pol'!Názvy_tisku</vt:lpstr>
      <vt:lpstr>'SO02 SO02 Rek'!Názvy_tisku</vt:lpstr>
      <vt:lpstr>Stavba!Objednatel</vt:lpstr>
      <vt:lpstr>Stavba!Objekt</vt:lpstr>
      <vt:lpstr>'SO01 SO01 KL'!Oblast_tisku</vt:lpstr>
      <vt:lpstr>'SO01 SO01 Pol'!Oblast_tisku</vt:lpstr>
      <vt:lpstr>'SO01 SO01 Rek'!Oblast_tisku</vt:lpstr>
      <vt:lpstr>'SO02 SO02 KL'!Oblast_tisku</vt:lpstr>
      <vt:lpstr>'SO02 SO02 Pol'!Oblast_tisku</vt:lpstr>
      <vt:lpstr>'SO02 SO02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2023-02-16T14:33:49Z</dcterms:created>
  <dcterms:modified xsi:type="dcterms:W3CDTF">2023-02-16T14:34:20Z</dcterms:modified>
</cp:coreProperties>
</file>