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avrik\.Honza\rozpočty\ROZ\2023\23_2023 - Lávka ST - Jeništa\"/>
    </mc:Choice>
  </mc:AlternateContent>
  <xr:revisionPtr revIDLastSave="0" documentId="8_{648E032E-A578-47D4-ACEE-AE24DE5BE05B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SO 01 SO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SO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SO 01 Pol'!$A$1:$Y$120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12" l="1"/>
  <c r="I59" i="1" s="1"/>
  <c r="G114" i="12"/>
  <c r="I63" i="1" s="1"/>
  <c r="I19" i="1" s="1"/>
  <c r="G118" i="12"/>
  <c r="G117" i="12"/>
  <c r="G116" i="12"/>
  <c r="G115" i="12"/>
  <c r="G112" i="12"/>
  <c r="G111" i="12" s="1"/>
  <c r="I62" i="1" s="1"/>
  <c r="G109" i="12"/>
  <c r="G107" i="12"/>
  <c r="G106" i="12"/>
  <c r="G105" i="12" s="1"/>
  <c r="I61" i="1" s="1"/>
  <c r="I18" i="1" s="1"/>
  <c r="G104" i="12"/>
  <c r="G103" i="12" s="1"/>
  <c r="I60" i="1" s="1"/>
  <c r="I17" i="1" s="1"/>
  <c r="G102" i="12"/>
  <c r="G101" i="12"/>
  <c r="G98" i="12"/>
  <c r="G97" i="12"/>
  <c r="G96" i="12" s="1"/>
  <c r="I58" i="1" s="1"/>
  <c r="G93" i="12"/>
  <c r="G92" i="12"/>
  <c r="G89" i="12"/>
  <c r="G88" i="12" s="1"/>
  <c r="I57" i="1" s="1"/>
  <c r="G86" i="12"/>
  <c r="G84" i="12"/>
  <c r="G83" i="12" s="1"/>
  <c r="I56" i="1" s="1"/>
  <c r="G81" i="12"/>
  <c r="G79" i="12"/>
  <c r="G76" i="12" s="1"/>
  <c r="I55" i="1" s="1"/>
  <c r="G77" i="12"/>
  <c r="G74" i="12"/>
  <c r="G71" i="12"/>
  <c r="G69" i="12"/>
  <c r="G67" i="12"/>
  <c r="G61" i="12"/>
  <c r="G59" i="12"/>
  <c r="G53" i="12"/>
  <c r="G52" i="12"/>
  <c r="G50" i="12"/>
  <c r="G47" i="12"/>
  <c r="G46" i="12"/>
  <c r="G44" i="12"/>
  <c r="G42" i="12"/>
  <c r="G41" i="12" s="1"/>
  <c r="I54" i="1" s="1"/>
  <c r="G38" i="12"/>
  <c r="G35" i="12"/>
  <c r="G33" i="12"/>
  <c r="G31" i="12"/>
  <c r="G29" i="12"/>
  <c r="G27" i="12"/>
  <c r="G26" i="12" s="1"/>
  <c r="I53" i="1" s="1"/>
  <c r="G21" i="12"/>
  <c r="G19" i="12"/>
  <c r="G17" i="12"/>
  <c r="G14" i="12"/>
  <c r="G12" i="12"/>
  <c r="G9" i="12"/>
  <c r="G8" i="12" s="1"/>
  <c r="I52" i="1" s="1"/>
  <c r="F42" i="1"/>
  <c r="G42" i="1"/>
  <c r="H42" i="1"/>
  <c r="I42" i="1"/>
  <c r="J41" i="1" s="1"/>
  <c r="J28" i="1"/>
  <c r="J26" i="1"/>
  <c r="G38" i="1"/>
  <c r="F38" i="1"/>
  <c r="J23" i="1"/>
  <c r="J24" i="1"/>
  <c r="J25" i="1"/>
  <c r="J27" i="1"/>
  <c r="E24" i="1"/>
  <c r="E26" i="1"/>
  <c r="I16" i="1" l="1"/>
  <c r="I21" i="1" s="1"/>
  <c r="G25" i="1" s="1"/>
  <c r="I64" i="1"/>
  <c r="J57" i="1" s="1"/>
  <c r="J40" i="1"/>
  <c r="J39" i="1"/>
  <c r="J42" i="1" s="1"/>
  <c r="J53" i="1" l="1"/>
  <c r="J52" i="1"/>
  <c r="J61" i="1"/>
  <c r="J62" i="1"/>
  <c r="J59" i="1"/>
  <c r="J58" i="1"/>
  <c r="J63" i="1"/>
  <c r="J55" i="1"/>
  <c r="J54" i="1"/>
  <c r="J60" i="1"/>
  <c r="G26" i="1"/>
  <c r="G29" i="1" s="1"/>
  <c r="J56" i="1"/>
  <c r="J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Vavrik Jan</author>
  </authors>
  <commentList>
    <comment ref="S6" authorId="0" shapeId="0" xr:uid="{C5BBFE78-ABF4-42FB-AFDC-E56158641DEF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660B20E2-A0D6-4EA1-B496-5545E579327E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<sst xmlns="http://schemas.openxmlformats.org/spreadsheetml/2006/main" count="692" uniqueCount="285">
  <si>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</si>
  <si>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</si>
  <si>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</si>
  <si>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</si>
  <si>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</si>
  <si>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</si>
  <si>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</si>
  <si>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</si>
  <si>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</si>
  <si>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</si>
  <si>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</si>
  <si>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</si>
  <si>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</si>
  <si>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</si>
  <si>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</si>
  <si>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</si>
  <si>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</si>
  <si>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</si>
  <si>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</si>
  <si>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</si>
  <si>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</si>
  <si>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</si>
  <si>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</si>
  <si>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</si>
  <si>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</si>
  <si>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</si>
  <si>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</si>
  <si>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</si>
  <si>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</si>
  <si>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</si>
  <si>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</si>
  <si>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</si>
  <si>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</si>
  <si>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</si>
  <si>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</si>
  <si>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</si>
  <si>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</si>
  <si>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</si>
  <si>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</si>
  <si>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</si>
  <si>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</si>
  <si>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</si>
  <si>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</si>
  <si>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 01</t>
  </si>
  <si>
    <t>Oprava</t>
  </si>
  <si>
    <t>Objekt:</t>
  </si>
  <si>
    <t>Rozpočet:</t>
  </si>
  <si>
    <t>23_2023</t>
  </si>
  <si>
    <t>Oprava kamenného brodu na náhonu včetně nové servisní lávky</t>
  </si>
  <si>
    <t>BUILDING-INVESTMENT, s.r.o.</t>
  </si>
  <si>
    <t>Doubravice 40</t>
  </si>
  <si>
    <t>Doubravice</t>
  </si>
  <si>
    <t>38735</t>
  </si>
  <si>
    <t>65415680</t>
  </si>
  <si>
    <t>CZ65415680</t>
  </si>
  <si>
    <t>Stavba</t>
  </si>
  <si>
    <t>Celkem za stavbu</t>
  </si>
  <si>
    <t>CZK</t>
  </si>
  <si>
    <t>#POPS</t>
  </si>
  <si>
    <t>Popis stavby: 23_2023 - Oprava kamenného brodu na náhonu včetně nové servisní lávky</t>
  </si>
  <si>
    <t>#POPO</t>
  </si>
  <si>
    <t>Popis objektu: SO 01 - Oprava</t>
  </si>
  <si>
    <t>#POPR</t>
  </si>
  <si>
    <t>Popis rozpočtu: SO 01 - Oprava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</si>
  <si>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</si>
  <si>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</si>
  <si>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</si>
  <si>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</si>
  <si>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</si>
  <si>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</si>
  <si>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</si>
  <si>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</si>
  <si>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</si>
  <si>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</si>
  <si>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62</t>
  </si>
  <si>
    <t>Úpravy povrchů vnější</t>
  </si>
  <si>
    <t>93</t>
  </si>
  <si>
    <t>Dokončovací práce inženýrských staveb</t>
  </si>
  <si>
    <t>96</t>
  </si>
  <si>
    <t>Bourání konstrukcí</t>
  </si>
  <si>
    <t>99</t>
  </si>
  <si>
    <t>Staveništní přesun hmot</t>
  </si>
  <si>
    <t>762</t>
  </si>
  <si>
    <t>Konstrukce tesařské</t>
  </si>
  <si>
    <t>M22</t>
  </si>
  <si>
    <t>Montáž sdělovací a zabezp. techniky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</si>
  <si>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</si>
  <si>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</si>
  <si>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</si>
  <si>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</si>
  <si>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</si>
  <si>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</si>
  <si>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</si>
  <si>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</si>
  <si>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</si>
  <si>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</si>
  <si>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</si>
  <si>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</si>
  <si>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</si>
  <si>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</si>
  <si>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</si>
  <si>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</si>
  <si>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</si>
  <si>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</si>
  <si>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</si>
  <si>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</si>
  <si>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</si>
  <si>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</si>
  <si>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</si>
  <si>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</si>
  <si>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</si>
  <si>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</si>
  <si>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</si>
  <si>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</si>
  <si>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</si>
  <si>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</si>
  <si>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</si>
  <si>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</si>
  <si>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</si>
  <si>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111301111R00</t>
  </si>
  <si>
    <t>Sejmutí drnu tl. do 10 cm, s přemístěním do 50 m</t>
  </si>
  <si>
    <t>m2</t>
  </si>
  <si>
    <t>RTS 23/ II</t>
  </si>
  <si>
    <t>Práce</t>
  </si>
  <si>
    <t>Běžná</t>
  </si>
  <si>
    <t>POL1_</t>
  </si>
  <si>
    <t>očištění od drnu u stávajícího objetku nátoku propustku : 6,0*2,0</t>
  </si>
  <si>
    <t>VV</t>
  </si>
  <si>
    <t>sejmutí drnu na druhé straně : 5,5*2,0</t>
  </si>
  <si>
    <t>115001104R00</t>
  </si>
  <si>
    <t>Převedení vody potrubím o průměru do DN 300 mm</t>
  </si>
  <si>
    <t>m</t>
  </si>
  <si>
    <t>položka čerpána pouze se souhlasem investora : 5*10</t>
  </si>
  <si>
    <t>132301110R00</t>
  </si>
  <si>
    <t>Hloubení rýh š.do 60 cm v hor.4 do 50 m3,STROJNĚ</t>
  </si>
  <si>
    <t>m3</t>
  </si>
  <si>
    <t>0,75*0,6*2,0</t>
  </si>
  <si>
    <t>0,7*0,6*2,0</t>
  </si>
  <si>
    <t>132301111R00</t>
  </si>
  <si>
    <t>Hloubení rýh š.do 60 cm v hor.4 do 100 m3,STROJNĚ</t>
  </si>
  <si>
    <t>5,5*2,0*0,35</t>
  </si>
  <si>
    <t>181101111R00</t>
  </si>
  <si>
    <t>Úprava pláně v zářezech se zhutněním - ručně</t>
  </si>
  <si>
    <t>5,5*2,0</t>
  </si>
  <si>
    <t>460120082RT1</t>
  </si>
  <si>
    <t>Násyp zeminy, hornina třídy 3-4 složení, rozprost. a udusání zeminy</t>
  </si>
  <si>
    <t>23,0*0,1</t>
  </si>
  <si>
    <t>274321311R00</t>
  </si>
  <si>
    <t>Železobeton základových pasů C 16/20</t>
  </si>
  <si>
    <t>0,23149*1,0</t>
  </si>
  <si>
    <t>274351215R00</t>
  </si>
  <si>
    <t>Bednění stěn základových pasů - zřízení</t>
  </si>
  <si>
    <t>4,65*0,05*2</t>
  </si>
  <si>
    <t>274351216R00</t>
  </si>
  <si>
    <t>Bednění stěn základových pasů - odstranění</t>
  </si>
  <si>
    <t>275321311R00</t>
  </si>
  <si>
    <t>Železobeton základových patek C 16/20</t>
  </si>
  <si>
    <t>0,25*1,0+0,125*1,0</t>
  </si>
  <si>
    <t>275351216R00</t>
  </si>
  <si>
    <t>Bednění stěn základových patek - odstranění</t>
  </si>
  <si>
    <t>(0,5*2+1,0*2)*0,5</t>
  </si>
  <si>
    <t>(0,5*2+1,0*2)*0,25</t>
  </si>
  <si>
    <t>275354111R00</t>
  </si>
  <si>
    <t>Bednění stěn základových patek zřízení</t>
  </si>
  <si>
    <t>327361007R00</t>
  </si>
  <si>
    <t>Výztuž zdí a valů z oceli B500B (10 505), D do 12 mm</t>
  </si>
  <si>
    <t>t</t>
  </si>
  <si>
    <t>provázání s původním zdivem : ((19,0*2*0,6)*0,0009)*1,05</t>
  </si>
  <si>
    <t>348171111R00</t>
  </si>
  <si>
    <t>Osazení zábradlí na mostě do 100 kg/m</t>
  </si>
  <si>
    <t>11,2+6,415</t>
  </si>
  <si>
    <t>317451111-R01</t>
  </si>
  <si>
    <t>Výplň chemickou maltou - provázání s pův. zdivem</t>
  </si>
  <si>
    <t>KPL</t>
  </si>
  <si>
    <t>Vlastní</t>
  </si>
  <si>
    <t>Indiv</t>
  </si>
  <si>
    <t>317941123-RU2</t>
  </si>
  <si>
    <t>Osazení ocelových nosníků vč. navaření kotevní desky včetně dodávky profilu U č. 14</t>
  </si>
  <si>
    <t>Kalkul</t>
  </si>
  <si>
    <t>podélníky 1x z každé strany : (1,2*2)*0,016*1,05</t>
  </si>
  <si>
    <t>podélníky 2x z každé strany : (1,57*2*2)*0,016*1,05</t>
  </si>
  <si>
    <t>321213345-R01</t>
  </si>
  <si>
    <t>Zdivo nadzákl. přehrad z lom.kam.,obkladní vyspár.</t>
  </si>
  <si>
    <t>obnovení zdiva za užití původního kameniva : 0,7*0,5</t>
  </si>
  <si>
    <t>338951113-R01</t>
  </si>
  <si>
    <t>Osazení dřevěných sloupků s impregnací vč přikotvení šrouby do dřevěné konstrukce mostovky</t>
  </si>
  <si>
    <t>kus</t>
  </si>
  <si>
    <t>348173-R01</t>
  </si>
  <si>
    <t>DODÁNÍ - ZÁBRADLÍ Z DÍLCŮ KOVOVÝCH ŽÁROVĚ ZINK PONOREM S NÁTĚREM VČ. NEREZOVÉ SÍTĚ</t>
  </si>
  <si>
    <t>KG</t>
  </si>
  <si>
    <t>Agregovaná položka</t>
  </si>
  <si>
    <t>POL2_</t>
  </si>
  <si>
    <t>severní strana - rám bez výplně : 11,2*2*1,99+0,9*8*1,99</t>
  </si>
  <si>
    <t>severní strana - Nerezová síť výplně: referenční vzor Carl Stahl X-trend : 11,2*0,9*0,9</t>
  </si>
  <si>
    <t>severní strana - krajní pole : 2,1*2*1,99+0,9*2*1,99</t>
  </si>
  <si>
    <t>jižní strana - rám bez výplně : 6,415*2,0*1,99+1,32*6*5,59</t>
  </si>
  <si>
    <t>jižní strana - Nerezová síť výplně: referenční vzor Carl Stahl X-trend : 6,415*0,9*0,9</t>
  </si>
  <si>
    <t>60510057-R01</t>
  </si>
  <si>
    <t>Hranolek  30 x 80 mm, 3 m</t>
  </si>
  <si>
    <t>Specifikace</t>
  </si>
  <si>
    <t>POL3_</t>
  </si>
  <si>
    <t>0,3*2*1,05</t>
  </si>
  <si>
    <t>60512111R</t>
  </si>
  <si>
    <t>Hranol tl. 80 - 140 mm, š. 80 - 160 mm</t>
  </si>
  <si>
    <t>SPCM</t>
  </si>
  <si>
    <t>příčky na schody : (0,6*0,16*0,08)*2+(0,6*0,16*0,1)*2</t>
  </si>
  <si>
    <t>(2,0*0,08*0,08)*4</t>
  </si>
  <si>
    <t>(0,85*0,08*0,08)*4</t>
  </si>
  <si>
    <t>(0,54*0,08*0,08)*4</t>
  </si>
  <si>
    <t>(1,025*0,08*0,08)*4</t>
  </si>
  <si>
    <t>60515229R</t>
  </si>
  <si>
    <t>Hranol do 140 x 140 mm, 1 - 4 m</t>
  </si>
  <si>
    <t>příčky na schody : (0,6*0,14*0,14)*4</t>
  </si>
  <si>
    <t>60515248R</t>
  </si>
  <si>
    <t>Hranol do 160 x 160 mm</t>
  </si>
  <si>
    <t>(1,42*0,16*0,16)*5</t>
  </si>
  <si>
    <t>60515286-R01</t>
  </si>
  <si>
    <t>Hranol ( podélník) 200 x 300 mm, nad 10 m</t>
  </si>
  <si>
    <t>podélník rovný : (10,37*0,2*0,3)*3*1,05+(6,36*0,2*0,3)*1,05</t>
  </si>
  <si>
    <t>podélník šikmý : (2,11*0,2*0,3)*2*1,05</t>
  </si>
  <si>
    <t>60515804-R01</t>
  </si>
  <si>
    <t>Hranol 30 x 140 mm</t>
  </si>
  <si>
    <t>příčky na schody : (0,6*0,14*0,03)*2</t>
  </si>
  <si>
    <t>421952211R00</t>
  </si>
  <si>
    <t>Podlaha lávky ze dřeva tvrdého - z fošen</t>
  </si>
  <si>
    <t>((1,735*1,2*0,08+2,11*1,5*0,08)*2+6,615*1,8*0,08)*1,05</t>
  </si>
  <si>
    <t>465511512-R01</t>
  </si>
  <si>
    <t>Dlažba z lom. kam. do MC do 20 m2 vysp. MCs, 25 cm</t>
  </si>
  <si>
    <t>1,0*1,0</t>
  </si>
  <si>
    <t>430320040-R01</t>
  </si>
  <si>
    <t>Schodišťová konstrukce ŽB beton C 30/37 bednění, výztuž 150 kg/m3, třmínky</t>
  </si>
  <si>
    <t>2,16*1,0</t>
  </si>
  <si>
    <t>622474130R00</t>
  </si>
  <si>
    <t>Reprofilace beton.povrchů sanační maltou, tl.30 mm</t>
  </si>
  <si>
    <t>4,5*1,0+4,5*0,5</t>
  </si>
  <si>
    <t>627452911RT2</t>
  </si>
  <si>
    <t>Spárování starého zdiva z lom. kamene do hl. 8 cm spárovací maltou Cemix</t>
  </si>
  <si>
    <t>6,0*0,4</t>
  </si>
  <si>
    <t>936172113-R01</t>
  </si>
  <si>
    <t>Osazení dřevěných konstrukcí do 100 kg</t>
  </si>
  <si>
    <t>šíkmý podélník do 3 m : 2</t>
  </si>
  <si>
    <t>schodiště příčky : 8</t>
  </si>
  <si>
    <t>936173112-R01</t>
  </si>
  <si>
    <t>Osazení dřevěných konstrukcí do 50 kg</t>
  </si>
  <si>
    <t>936173114-R01</t>
  </si>
  <si>
    <t>Osazení dřevěných konstrukcí do 500 kg</t>
  </si>
  <si>
    <t>rovné podélníky nad 10 m : 3</t>
  </si>
  <si>
    <t>rovné podélníky do 10 m : 1</t>
  </si>
  <si>
    <t>966075141R00</t>
  </si>
  <si>
    <t>Odstranění mostního kovového zábradlí vcelku</t>
  </si>
  <si>
    <t>970041020-R01</t>
  </si>
  <si>
    <t>Vrtání jádrové do prostého betonu do d 20 mm ( původní zdivo z lom. kamene)</t>
  </si>
  <si>
    <t>provázání s původním zdivem : (19,0*0,3)*2</t>
  </si>
  <si>
    <t>998218111R00</t>
  </si>
  <si>
    <t>Přesun hmot, mosty dřevěné, výšky do 10 m</t>
  </si>
  <si>
    <t>Přesun hmot</t>
  </si>
  <si>
    <t>POL7_</t>
  </si>
  <si>
    <t>998218195R00</t>
  </si>
  <si>
    <t>Přesun hmot, mosty dřevěné, příplatek 5 km</t>
  </si>
  <si>
    <t>762911-R01</t>
  </si>
  <si>
    <t>Impregnace</t>
  </si>
  <si>
    <t>222261857R00</t>
  </si>
  <si>
    <t>Kotvení svorníkem</t>
  </si>
  <si>
    <t>3117179810-R01</t>
  </si>
  <si>
    <t>Kotevní tyč celozávitový svorník  pr.20 mm</t>
  </si>
  <si>
    <t>15*0,3</t>
  </si>
  <si>
    <t>3117179830-R01</t>
  </si>
  <si>
    <t>Matice o 20 mm</t>
  </si>
  <si>
    <t>15,0*2</t>
  </si>
  <si>
    <t>979082111R00</t>
  </si>
  <si>
    <t>Vnitrostaveništní doprava suti do 10 m</t>
  </si>
  <si>
    <t>7,89*2,0</t>
  </si>
  <si>
    <t>00511 R</t>
  </si>
  <si>
    <t xml:space="preserve">Geodetické práce </t>
  </si>
  <si>
    <t>Soubor</t>
  </si>
  <si>
    <t>VRN</t>
  </si>
  <si>
    <t>POL99_2</t>
  </si>
  <si>
    <t>005121 R</t>
  </si>
  <si>
    <t>Zařízení staveniště</t>
  </si>
  <si>
    <t>POL99_0</t>
  </si>
  <si>
    <t>005121030R</t>
  </si>
  <si>
    <t>Odstranění zařízení staveniště</t>
  </si>
  <si>
    <t>00523  R</t>
  </si>
  <si>
    <t>Zkoušky a revize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</si>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</sst>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" fontId="16" fillId="0" borderId="40" xfId="0" applyNumberFormat="1" applyFont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 applyProtection="1">
      <alignment vertical="top" shrinkToFi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fs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1" t="s">
        <v>41</v>
      </c>
      <c r="B2" s="71"/>
      <c r="C2" s="71"/>
      <c r="D2" s="71"/>
      <c r="E2" s="71"/>
      <c r="F2" s="71"/>
      <c r="G2" s="7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7"/>
  <sheetViews>
    <sheetView showGridLines="0" tabSelected="1" topLeftCell="B1" zoomScaleNormal="100" zoomScaleSheetLayoutView="75" workbookViewId="0">
      <selection activeCell="D6" sqref="D6:G6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0" customWidth="1"/>
    <col min="4" max="4" width="13" style="50" customWidth="1"/>
    <col min="5" max="5" width="9.7109375" style="50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6" t="s">
        <v>38</v>
      </c>
      <c r="B1" s="72" t="s">
        <v>4</v>
      </c>
      <c r="C1" s="73"/>
      <c r="D1" s="73"/>
      <c r="E1" s="73"/>
      <c r="F1" s="73"/>
      <c r="G1" s="73"/>
      <c r="H1" s="73"/>
      <c r="I1" s="73"/>
      <c r="J1" s="74"/>
    </row>
    <row r="2" spans="1:15" ht="36" customHeight="1" x14ac:dyDescent="0.2">
      <c r="A2" s="2"/>
      <c r="B2" s="103" t="s">
        <v>24</v>
      </c>
      <c r="C2" s="104"/>
      <c r="D2" s="105" t="s">
        <v>47</v>
      </c>
      <c r="E2" s="106" t="s">
        <v>48</v>
      </c>
      <c r="F2" s="107"/>
      <c r="G2" s="107"/>
      <c r="H2" s="107"/>
      <c r="I2" s="107"/>
      <c r="J2" s="108"/>
      <c r="O2" s="1"/>
    </row>
    <row r="3" spans="1:15" ht="27" customHeight="1" x14ac:dyDescent="0.2">
      <c r="A3" s="2"/>
      <c r="B3" s="109" t="s">
        <v>45</v>
      </c>
      <c r="C3" s="104"/>
      <c r="D3" s="110" t="s">
        <v>43</v>
      </c>
      <c r="E3" s="111" t="s">
        <v>44</v>
      </c>
      <c r="F3" s="112"/>
      <c r="G3" s="112"/>
      <c r="H3" s="112"/>
      <c r="I3" s="112"/>
      <c r="J3" s="113"/>
    </row>
    <row r="4" spans="1:15" ht="23.25" customHeight="1" x14ac:dyDescent="0.2">
      <c r="A4" s="100">
        <v>2782</v>
      </c>
      <c r="B4" s="114" t="s">
        <v>46</v>
      </c>
      <c r="C4" s="115"/>
      <c r="D4" s="116" t="s">
        <v>43</v>
      </c>
      <c r="E4" s="117" t="s">
        <v>44</v>
      </c>
      <c r="F4" s="118"/>
      <c r="G4" s="118"/>
      <c r="H4" s="118"/>
      <c r="I4" s="118"/>
      <c r="J4" s="119"/>
    </row>
    <row r="5" spans="1:15" ht="24" customHeight="1" x14ac:dyDescent="0.2">
      <c r="A5" s="2"/>
      <c r="B5" s="30" t="s">
        <v>23</v>
      </c>
      <c r="C5" s="231"/>
      <c r="D5" s="232"/>
      <c r="E5" s="233"/>
      <c r="F5" s="233"/>
      <c r="G5" s="233"/>
      <c r="H5" s="18" t="s">
        <v>42</v>
      </c>
      <c r="I5" s="241"/>
      <c r="J5" s="8"/>
    </row>
    <row r="6" spans="1:15" ht="15.75" customHeight="1" x14ac:dyDescent="0.2">
      <c r="A6" s="2"/>
      <c r="B6" s="27"/>
      <c r="C6" s="234"/>
      <c r="D6" s="235"/>
      <c r="E6" s="236"/>
      <c r="F6" s="236"/>
      <c r="G6" s="236"/>
      <c r="H6" s="18" t="s">
        <v>36</v>
      </c>
      <c r="I6" s="241"/>
      <c r="J6" s="8"/>
    </row>
    <row r="7" spans="1:15" ht="15.75" customHeight="1" x14ac:dyDescent="0.2">
      <c r="A7" s="2"/>
      <c r="B7" s="28"/>
      <c r="C7" s="237"/>
      <c r="D7" s="238"/>
      <c r="E7" s="239"/>
      <c r="F7" s="240"/>
      <c r="G7" s="240"/>
      <c r="H7" s="23"/>
      <c r="I7" s="22"/>
      <c r="J7" s="33"/>
    </row>
    <row r="8" spans="1:15" ht="24" hidden="1" customHeight="1" x14ac:dyDescent="0.2">
      <c r="A8" s="2"/>
      <c r="B8" s="30" t="s">
        <v>21</v>
      </c>
      <c r="D8" s="102" t="s">
        <v>49</v>
      </c>
      <c r="H8" s="18" t="s">
        <v>42</v>
      </c>
      <c r="I8" s="121" t="s">
        <v>53</v>
      </c>
      <c r="J8" s="8"/>
    </row>
    <row r="9" spans="1:15" ht="15.75" hidden="1" customHeight="1" x14ac:dyDescent="0.2">
      <c r="A9" s="2"/>
      <c r="B9" s="2"/>
      <c r="D9" s="102" t="s">
        <v>50</v>
      </c>
      <c r="H9" s="18" t="s">
        <v>36</v>
      </c>
      <c r="I9" s="121" t="s">
        <v>54</v>
      </c>
      <c r="J9" s="8"/>
    </row>
    <row r="10" spans="1:15" ht="15.75" hidden="1" customHeight="1" x14ac:dyDescent="0.2">
      <c r="A10" s="2"/>
      <c r="B10" s="34"/>
      <c r="C10" s="52"/>
      <c r="D10" s="101" t="s">
        <v>52</v>
      </c>
      <c r="E10" s="120" t="s">
        <v>51</v>
      </c>
      <c r="F10" s="23"/>
      <c r="G10" s="14"/>
      <c r="H10" s="14"/>
      <c r="I10" s="35"/>
      <c r="J10" s="33"/>
    </row>
    <row r="11" spans="1:15" ht="24" customHeight="1" x14ac:dyDescent="0.2">
      <c r="A11" s="2"/>
      <c r="B11" s="30" t="s">
        <v>20</v>
      </c>
      <c r="C11" s="231"/>
      <c r="D11" s="242"/>
      <c r="E11" s="242"/>
      <c r="F11" s="242"/>
      <c r="G11" s="242"/>
      <c r="H11" s="18" t="s">
        <v>42</v>
      </c>
      <c r="I11" s="241"/>
      <c r="J11" s="8"/>
    </row>
    <row r="12" spans="1:15" ht="15.75" customHeight="1" x14ac:dyDescent="0.2">
      <c r="A12" s="2"/>
      <c r="B12" s="27"/>
      <c r="C12" s="234"/>
      <c r="D12" s="243"/>
      <c r="E12" s="243"/>
      <c r="F12" s="243"/>
      <c r="G12" s="243"/>
      <c r="H12" s="18" t="s">
        <v>36</v>
      </c>
      <c r="I12" s="241"/>
      <c r="J12" s="8"/>
    </row>
    <row r="13" spans="1:15" ht="15.75" customHeight="1" x14ac:dyDescent="0.2">
      <c r="A13" s="2"/>
      <c r="B13" s="28"/>
      <c r="C13" s="237"/>
      <c r="D13" s="238"/>
      <c r="E13" s="244"/>
      <c r="F13" s="245"/>
      <c r="G13" s="245"/>
      <c r="H13" s="19"/>
      <c r="I13" s="22"/>
      <c r="J13" s="33"/>
    </row>
    <row r="14" spans="1:15" ht="24" customHeight="1" x14ac:dyDescent="0.2">
      <c r="A14" s="2"/>
      <c r="B14" s="42" t="s">
        <v>22</v>
      </c>
      <c r="C14" s="53"/>
      <c r="D14" s="54"/>
      <c r="E14" s="55"/>
      <c r="F14" s="43"/>
      <c r="G14" s="43"/>
      <c r="H14" s="44"/>
      <c r="I14" s="43"/>
      <c r="J14" s="45"/>
    </row>
    <row r="15" spans="1:15" ht="32.25" customHeight="1" x14ac:dyDescent="0.2">
      <c r="A15" s="2"/>
      <c r="B15" s="34" t="s">
        <v>34</v>
      </c>
      <c r="C15" s="56"/>
      <c r="D15" s="51"/>
      <c r="E15" s="81"/>
      <c r="F15" s="81"/>
      <c r="G15" s="82"/>
      <c r="H15" s="82"/>
      <c r="I15" s="82" t="s">
        <v>31</v>
      </c>
      <c r="J15" s="83"/>
    </row>
    <row r="16" spans="1:15" ht="23.25" customHeight="1" x14ac:dyDescent="0.2">
      <c r="A16" s="183" t="s">
        <v>26</v>
      </c>
      <c r="B16" s="37" t="s">
        <v>26</v>
      </c>
      <c r="C16" s="57"/>
      <c r="D16" s="58"/>
      <c r="E16" s="78"/>
      <c r="F16" s="79"/>
      <c r="G16" s="78"/>
      <c r="H16" s="79"/>
      <c r="I16" s="78">
        <f>I52+I53+I54+I55+I56+I57+I58+I59+I62</f>
        <v>0</v>
      </c>
      <c r="J16" s="80"/>
    </row>
    <row r="17" spans="1:10" ht="23.25" customHeight="1" x14ac:dyDescent="0.2">
      <c r="A17" s="183" t="s">
        <v>27</v>
      </c>
      <c r="B17" s="37" t="s">
        <v>27</v>
      </c>
      <c r="C17" s="57"/>
      <c r="D17" s="58"/>
      <c r="E17" s="78"/>
      <c r="F17" s="79"/>
      <c r="G17" s="78"/>
      <c r="H17" s="79"/>
      <c r="I17" s="78">
        <f>I60</f>
        <v>0</v>
      </c>
      <c r="J17" s="80"/>
    </row>
    <row r="18" spans="1:10" ht="23.25" customHeight="1" x14ac:dyDescent="0.2">
      <c r="A18" s="183" t="s">
        <v>28</v>
      </c>
      <c r="B18" s="37" t="s">
        <v>28</v>
      </c>
      <c r="C18" s="57"/>
      <c r="D18" s="58"/>
      <c r="E18" s="78"/>
      <c r="F18" s="79"/>
      <c r="G18" s="78"/>
      <c r="H18" s="79"/>
      <c r="I18" s="78">
        <f>I61</f>
        <v>0</v>
      </c>
      <c r="J18" s="80"/>
    </row>
    <row r="19" spans="1:10" ht="23.25" customHeight="1" x14ac:dyDescent="0.2">
      <c r="A19" s="183" t="s">
        <v>89</v>
      </c>
      <c r="B19" s="37" t="s">
        <v>29</v>
      </c>
      <c r="C19" s="57"/>
      <c r="D19" s="58"/>
      <c r="E19" s="78"/>
      <c r="F19" s="79"/>
      <c r="G19" s="78"/>
      <c r="H19" s="79"/>
      <c r="I19" s="78">
        <f>I63</f>
        <v>0</v>
      </c>
      <c r="J19" s="80"/>
    </row>
    <row r="20" spans="1:10" ht="23.25" customHeight="1" x14ac:dyDescent="0.2">
      <c r="A20" s="183" t="s">
        <v>90</v>
      </c>
      <c r="B20" s="37" t="s">
        <v>30</v>
      </c>
      <c r="C20" s="57"/>
      <c r="D20" s="58"/>
      <c r="E20" s="78"/>
      <c r="F20" s="79"/>
      <c r="G20" s="78"/>
      <c r="H20" s="79"/>
      <c r="I20" s="78">
        <v>0</v>
      </c>
      <c r="J20" s="80"/>
    </row>
    <row r="21" spans="1:10" ht="23.25" customHeight="1" x14ac:dyDescent="0.2">
      <c r="A21" s="2"/>
      <c r="B21" s="47" t="s">
        <v>31</v>
      </c>
      <c r="C21" s="59"/>
      <c r="D21" s="60"/>
      <c r="E21" s="84"/>
      <c r="F21" s="85"/>
      <c r="G21" s="84"/>
      <c r="H21" s="85"/>
      <c r="I21" s="84">
        <f>SUM(I16:J20)</f>
        <v>0</v>
      </c>
      <c r="J21" s="91"/>
    </row>
    <row r="22" spans="1:10" ht="33" customHeight="1" x14ac:dyDescent="0.2">
      <c r="A22" s="2"/>
      <c r="B22" s="41" t="s">
        <v>35</v>
      </c>
      <c r="C22" s="57"/>
      <c r="D22" s="58"/>
      <c r="E22" s="61"/>
      <c r="F22" s="38"/>
      <c r="G22" s="32"/>
      <c r="H22" s="32"/>
      <c r="I22" s="32"/>
      <c r="J22" s="39"/>
    </row>
    <row r="23" spans="1:10" ht="23.25" customHeight="1" x14ac:dyDescent="0.2">
      <c r="A23" s="2"/>
      <c r="B23" s="37" t="s">
        <v>13</v>
      </c>
      <c r="C23" s="57"/>
      <c r="D23" s="58"/>
      <c r="E23" s="62">
        <v>15</v>
      </c>
      <c r="F23" s="38" t="s">
        <v>0</v>
      </c>
      <c r="G23" s="89">
        <v>0</v>
      </c>
      <c r="H23" s="90"/>
      <c r="I23" s="90"/>
      <c r="J23" s="39" t="str">
        <f t="shared" ref="J23:J28" si="0">Mena</f>
        <v>CZK</v>
      </c>
    </row>
    <row r="24" spans="1:10" ht="23.25" customHeight="1" x14ac:dyDescent="0.2">
      <c r="A24" s="2"/>
      <c r="B24" s="37" t="s">
        <v>14</v>
      </c>
      <c r="C24" s="57"/>
      <c r="D24" s="58"/>
      <c r="E24" s="62">
        <f>SazbaDPH1</f>
        <v>15</v>
      </c>
      <c r="F24" s="38" t="s">
        <v>0</v>
      </c>
      <c r="G24" s="87">
        <v>0</v>
      </c>
      <c r="H24" s="88"/>
      <c r="I24" s="88"/>
      <c r="J24" s="39" t="str">
        <f t="shared" si="0"/>
        <v>CZK</v>
      </c>
    </row>
    <row r="25" spans="1:10" ht="23.25" customHeight="1" x14ac:dyDescent="0.2">
      <c r="A25" s="2"/>
      <c r="B25" s="37" t="s">
        <v>15</v>
      </c>
      <c r="C25" s="57"/>
      <c r="D25" s="58"/>
      <c r="E25" s="62">
        <v>21</v>
      </c>
      <c r="F25" s="38" t="s">
        <v>0</v>
      </c>
      <c r="G25" s="89">
        <f>I21</f>
        <v>0</v>
      </c>
      <c r="H25" s="90"/>
      <c r="I25" s="90"/>
      <c r="J25" s="39" t="str">
        <f t="shared" si="0"/>
        <v>CZK</v>
      </c>
    </row>
    <row r="26" spans="1:10" ht="23.25" customHeight="1" x14ac:dyDescent="0.2">
      <c r="A26" s="2"/>
      <c r="B26" s="31" t="s">
        <v>16</v>
      </c>
      <c r="C26" s="63"/>
      <c r="D26" s="51"/>
      <c r="E26" s="64">
        <f>SazbaDPH2</f>
        <v>21</v>
      </c>
      <c r="F26" s="29" t="s">
        <v>0</v>
      </c>
      <c r="G26" s="75">
        <f>ZakladDPHZakl*0.21</f>
        <v>0</v>
      </c>
      <c r="H26" s="76"/>
      <c r="I26" s="76"/>
      <c r="J26" s="36" t="str">
        <f t="shared" si="0"/>
        <v>CZK</v>
      </c>
    </row>
    <row r="27" spans="1:10" ht="23.25" customHeight="1" thickBot="1" x14ac:dyDescent="0.25">
      <c r="A27" s="2"/>
      <c r="B27" s="30" t="s">
        <v>5</v>
      </c>
      <c r="C27" s="65"/>
      <c r="D27" s="66"/>
      <c r="E27" s="65"/>
      <c r="F27" s="16"/>
      <c r="G27" s="77">
        <v>0</v>
      </c>
      <c r="H27" s="77"/>
      <c r="I27" s="77"/>
      <c r="J27" s="40" t="str">
        <f t="shared" si="0"/>
        <v>CZK</v>
      </c>
    </row>
    <row r="28" spans="1:10" ht="27.75" hidden="1" customHeight="1" thickBot="1" x14ac:dyDescent="0.25">
      <c r="A28" s="2"/>
      <c r="B28" s="152" t="s">
        <v>25</v>
      </c>
      <c r="C28" s="153"/>
      <c r="D28" s="153"/>
      <c r="E28" s="154"/>
      <c r="F28" s="155"/>
      <c r="G28" s="156">
        <v>609500.47</v>
      </c>
      <c r="H28" s="157"/>
      <c r="I28" s="157"/>
      <c r="J28" s="158" t="str">
        <f t="shared" si="0"/>
        <v>CZK</v>
      </c>
    </row>
    <row r="29" spans="1:10" ht="27.75" customHeight="1" thickBot="1" x14ac:dyDescent="0.25">
      <c r="A29" s="2"/>
      <c r="B29" s="152" t="s">
        <v>37</v>
      </c>
      <c r="C29" s="159"/>
      <c r="D29" s="159"/>
      <c r="E29" s="159"/>
      <c r="F29" s="160"/>
      <c r="G29" s="156">
        <f>ZakladDPHZakl+DPHZakl</f>
        <v>0</v>
      </c>
      <c r="H29" s="156"/>
      <c r="I29" s="156"/>
      <c r="J29" s="161" t="s">
        <v>57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67" t="s">
        <v>12</v>
      </c>
      <c r="D32" s="68"/>
      <c r="E32" s="68"/>
      <c r="F32" s="15" t="s">
        <v>11</v>
      </c>
      <c r="G32" s="25"/>
      <c r="H32" s="26"/>
      <c r="I32" s="25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69"/>
      <c r="D34" s="92"/>
      <c r="E34" s="93"/>
      <c r="G34" s="94"/>
      <c r="H34" s="95"/>
      <c r="I34" s="95"/>
      <c r="J34" s="24"/>
    </row>
    <row r="35" spans="1:10" ht="12.75" customHeight="1" x14ac:dyDescent="0.2">
      <c r="A35" s="2"/>
      <c r="B35" s="2"/>
      <c r="D35" s="86" t="s">
        <v>2</v>
      </c>
      <c r="E35" s="86"/>
      <c r="H35" s="10" t="s">
        <v>3</v>
      </c>
      <c r="J35" s="9"/>
    </row>
    <row r="36" spans="1:10" ht="13.5" customHeight="1" thickBot="1" x14ac:dyDescent="0.25">
      <c r="A36" s="11"/>
      <c r="B36" s="11"/>
      <c r="C36" s="70"/>
      <c r="D36" s="70"/>
      <c r="E36" s="70"/>
      <c r="F36" s="12"/>
      <c r="G36" s="12"/>
      <c r="H36" s="12"/>
      <c r="I36" s="12"/>
      <c r="J36" s="13"/>
    </row>
    <row r="37" spans="1:10" ht="27" hidden="1" customHeight="1" x14ac:dyDescent="0.2">
      <c r="B37" s="124" t="s">
        <v>17</v>
      </c>
      <c r="C37" s="125"/>
      <c r="D37" s="125"/>
      <c r="E37" s="125"/>
      <c r="F37" s="126"/>
      <c r="G37" s="126"/>
      <c r="H37" s="126"/>
      <c r="I37" s="126"/>
      <c r="J37" s="127"/>
    </row>
    <row r="38" spans="1:10" ht="25.5" hidden="1" customHeight="1" x14ac:dyDescent="0.2">
      <c r="A38" s="123" t="s">
        <v>39</v>
      </c>
      <c r="B38" s="128" t="s">
        <v>18</v>
      </c>
      <c r="C38" s="129" t="s">
        <v>6</v>
      </c>
      <c r="D38" s="129"/>
      <c r="E38" s="129"/>
      <c r="F38" s="130" t="str">
        <f>B23</f>
        <v>Základ pro sníženou DPH</v>
      </c>
      <c r="G38" s="130" t="str">
        <f>B25</f>
        <v>Základ pro základní DPH</v>
      </c>
      <c r="H38" s="131" t="s">
        <v>19</v>
      </c>
      <c r="I38" s="131" t="s">
        <v>1</v>
      </c>
      <c r="J38" s="132" t="s">
        <v>0</v>
      </c>
    </row>
    <row r="39" spans="1:10" ht="25.5" hidden="1" customHeight="1" x14ac:dyDescent="0.2">
      <c r="A39" s="123">
        <v>1</v>
      </c>
      <c r="B39" s="133" t="s">
        <v>55</v>
      </c>
      <c r="C39" s="134"/>
      <c r="D39" s="134"/>
      <c r="E39" s="134"/>
      <c r="F39" s="135">
        <v>0</v>
      </c>
      <c r="G39" s="136">
        <v>609500.47</v>
      </c>
      <c r="H39" s="137">
        <v>127995.1</v>
      </c>
      <c r="I39" s="137">
        <v>737495.57</v>
      </c>
      <c r="J39" s="138">
        <f>IF(_xlfn.SINGLE(CenaCelkemVypocet)=0,"",I39/_xlfn.SINGLE(CenaCelkemVypocet)*100)</f>
        <v>100</v>
      </c>
    </row>
    <row r="40" spans="1:10" ht="25.5" hidden="1" customHeight="1" x14ac:dyDescent="0.2">
      <c r="A40" s="123">
        <v>2</v>
      </c>
      <c r="B40" s="139" t="s">
        <v>43</v>
      </c>
      <c r="C40" s="140" t="s">
        <v>44</v>
      </c>
      <c r="D40" s="140"/>
      <c r="E40" s="140"/>
      <c r="F40" s="141">
        <v>0</v>
      </c>
      <c r="G40" s="142">
        <v>609500.47</v>
      </c>
      <c r="H40" s="142">
        <v>127995.1</v>
      </c>
      <c r="I40" s="142">
        <v>737495.57</v>
      </c>
      <c r="J40" s="143">
        <f>IF(_xlfn.SINGLE(CenaCelkemVypocet)=0,"",I40/_xlfn.SINGLE(CenaCelkemVypocet)*100)</f>
        <v>100</v>
      </c>
    </row>
    <row r="41" spans="1:10" ht="25.5" hidden="1" customHeight="1" x14ac:dyDescent="0.2">
      <c r="A41" s="123">
        <v>3</v>
      </c>
      <c r="B41" s="144" t="s">
        <v>43</v>
      </c>
      <c r="C41" s="134" t="s">
        <v>44</v>
      </c>
      <c r="D41" s="134"/>
      <c r="E41" s="134"/>
      <c r="F41" s="145">
        <v>0</v>
      </c>
      <c r="G41" s="137">
        <v>609500.47</v>
      </c>
      <c r="H41" s="137">
        <v>127995.1</v>
      </c>
      <c r="I41" s="137">
        <v>737495.57</v>
      </c>
      <c r="J41" s="138">
        <f>IF(_xlfn.SINGLE(CenaCelkemVypocet)=0,"",I41/_xlfn.SINGLE(CenaCelkemVypocet)*100)</f>
        <v>100</v>
      </c>
    </row>
    <row r="42" spans="1:10" ht="25.5" hidden="1" customHeight="1" x14ac:dyDescent="0.2">
      <c r="A42" s="123"/>
      <c r="B42" s="146" t="s">
        <v>56</v>
      </c>
      <c r="C42" s="147"/>
      <c r="D42" s="147"/>
      <c r="E42" s="148"/>
      <c r="F42" s="149">
        <f>SUMIF(A39:A41,"=1",F39:F41)</f>
        <v>0</v>
      </c>
      <c r="G42" s="150">
        <f>SUMIF(A39:A41,"=1",G39:G41)</f>
        <v>609500.47</v>
      </c>
      <c r="H42" s="150">
        <f>SUMIF(A39:A41,"=1",H39:H41)</f>
        <v>127995.1</v>
      </c>
      <c r="I42" s="150">
        <f>SUMIF(A39:A41,"=1",I39:I41)</f>
        <v>737495.57</v>
      </c>
      <c r="J42" s="151">
        <f>SUMIF(A39:A41,"=1",J39:J41)</f>
        <v>100</v>
      </c>
    </row>
    <row r="44" spans="1:10" x14ac:dyDescent="0.2">
      <c r="A44" t="s">
        <v>58</v>
      </c>
      <c r="B44" t="s">
        <v>59</v>
      </c>
    </row>
    <row r="45" spans="1:10" x14ac:dyDescent="0.2">
      <c r="A45" t="s">
        <v>60</v>
      </c>
      <c r="B45" t="s">
        <v>61</v>
      </c>
    </row>
    <row r="46" spans="1:10" x14ac:dyDescent="0.2">
      <c r="A46" t="s">
        <v>62</v>
      </c>
      <c r="B46" t="s">
        <v>63</v>
      </c>
    </row>
    <row r="49" spans="1:10" ht="15.75" x14ac:dyDescent="0.25">
      <c r="B49" s="162" t="s">
        <v>64</v>
      </c>
    </row>
    <row r="51" spans="1:10" ht="25.5" customHeight="1" x14ac:dyDescent="0.2">
      <c r="A51" s="164"/>
      <c r="B51" s="167" t="s">
        <v>18</v>
      </c>
      <c r="C51" s="167" t="s">
        <v>6</v>
      </c>
      <c r="D51" s="168"/>
      <c r="E51" s="168"/>
      <c r="F51" s="169" t="s">
        <v>65</v>
      </c>
      <c r="G51" s="169"/>
      <c r="H51" s="169"/>
      <c r="I51" s="169" t="s">
        <v>31</v>
      </c>
      <c r="J51" s="169" t="s">
        <v>0</v>
      </c>
    </row>
    <row r="52" spans="1:10" ht="36.75" customHeight="1" x14ac:dyDescent="0.2">
      <c r="A52" s="165"/>
      <c r="B52" s="170" t="s">
        <v>66</v>
      </c>
      <c r="C52" s="171" t="s">
        <v>67</v>
      </c>
      <c r="D52" s="172"/>
      <c r="E52" s="172"/>
      <c r="F52" s="181" t="s">
        <v>26</v>
      </c>
      <c r="G52" s="173"/>
      <c r="H52" s="173"/>
      <c r="I52" s="173">
        <f>'SO 01 SO 01 Pol'!G8</f>
        <v>0</v>
      </c>
      <c r="J52" s="178" t="str">
        <f>IF(I64=0,"",I52/I64*100)</f>
        <v/>
      </c>
    </row>
    <row r="53" spans="1:10" ht="36.75" customHeight="1" x14ac:dyDescent="0.2">
      <c r="A53" s="165"/>
      <c r="B53" s="170" t="s">
        <v>68</v>
      </c>
      <c r="C53" s="171" t="s">
        <v>69</v>
      </c>
      <c r="D53" s="172"/>
      <c r="E53" s="172"/>
      <c r="F53" s="181" t="s">
        <v>26</v>
      </c>
      <c r="G53" s="173"/>
      <c r="H53" s="173"/>
      <c r="I53" s="173">
        <f>'SO 01 SO 01 Pol'!G26</f>
        <v>0</v>
      </c>
      <c r="J53" s="178" t="str">
        <f>IF(I64=0,"",I53/I64*100)</f>
        <v/>
      </c>
    </row>
    <row r="54" spans="1:10" ht="36.75" customHeight="1" x14ac:dyDescent="0.2">
      <c r="A54" s="165"/>
      <c r="B54" s="170" t="s">
        <v>70</v>
      </c>
      <c r="C54" s="171" t="s">
        <v>71</v>
      </c>
      <c r="D54" s="172"/>
      <c r="E54" s="172"/>
      <c r="F54" s="181" t="s">
        <v>26</v>
      </c>
      <c r="G54" s="173"/>
      <c r="H54" s="173"/>
      <c r="I54" s="173">
        <f>'SO 01 SO 01 Pol'!G41</f>
        <v>0</v>
      </c>
      <c r="J54" s="178" t="str">
        <f>IF(I64=0,"",I54/I64*100)</f>
        <v/>
      </c>
    </row>
    <row r="55" spans="1:10" ht="36.75" customHeight="1" x14ac:dyDescent="0.2">
      <c r="A55" s="165"/>
      <c r="B55" s="170" t="s">
        <v>72</v>
      </c>
      <c r="C55" s="171" t="s">
        <v>73</v>
      </c>
      <c r="D55" s="172"/>
      <c r="E55" s="172"/>
      <c r="F55" s="181" t="s">
        <v>26</v>
      </c>
      <c r="G55" s="173"/>
      <c r="H55" s="173"/>
      <c r="I55" s="173">
        <f>'SO 01 SO 01 Pol'!G76</f>
        <v>0</v>
      </c>
      <c r="J55" s="178" t="str">
        <f>IF(I64=0,"",I55/I64*100)</f>
        <v/>
      </c>
    </row>
    <row r="56" spans="1:10" ht="36.75" customHeight="1" x14ac:dyDescent="0.2">
      <c r="A56" s="165"/>
      <c r="B56" s="170" t="s">
        <v>74</v>
      </c>
      <c r="C56" s="171" t="s">
        <v>75</v>
      </c>
      <c r="D56" s="172"/>
      <c r="E56" s="172"/>
      <c r="F56" s="181" t="s">
        <v>26</v>
      </c>
      <c r="G56" s="173"/>
      <c r="H56" s="173"/>
      <c r="I56" s="173">
        <f>'SO 01 SO 01 Pol'!G83</f>
        <v>0</v>
      </c>
      <c r="J56" s="178" t="str">
        <f>IF(I64=0,"",I56/I64*100)</f>
        <v/>
      </c>
    </row>
    <row r="57" spans="1:10" ht="36.75" customHeight="1" x14ac:dyDescent="0.2">
      <c r="A57" s="165"/>
      <c r="B57" s="170" t="s">
        <v>76</v>
      </c>
      <c r="C57" s="171" t="s">
        <v>77</v>
      </c>
      <c r="D57" s="172"/>
      <c r="E57" s="172"/>
      <c r="F57" s="181" t="s">
        <v>26</v>
      </c>
      <c r="G57" s="173"/>
      <c r="H57" s="173"/>
      <c r="I57" s="173">
        <f>'SO 01 SO 01 Pol'!G88</f>
        <v>0</v>
      </c>
      <c r="J57" s="178" t="str">
        <f>IF(I64=0,"",I57/I64*100)</f>
        <v/>
      </c>
    </row>
    <row r="58" spans="1:10" ht="36.75" customHeight="1" x14ac:dyDescent="0.2">
      <c r="A58" s="165"/>
      <c r="B58" s="170" t="s">
        <v>78</v>
      </c>
      <c r="C58" s="171" t="s">
        <v>79</v>
      </c>
      <c r="D58" s="172"/>
      <c r="E58" s="172"/>
      <c r="F58" s="181" t="s">
        <v>26</v>
      </c>
      <c r="G58" s="173"/>
      <c r="H58" s="173"/>
      <c r="I58" s="173">
        <f>'SO 01 SO 01 Pol'!G96</f>
        <v>0</v>
      </c>
      <c r="J58" s="178" t="str">
        <f>IF(I64=0,"",I58/I64*100)</f>
        <v/>
      </c>
    </row>
    <row r="59" spans="1:10" ht="36.75" customHeight="1" x14ac:dyDescent="0.2">
      <c r="A59" s="165"/>
      <c r="B59" s="170" t="s">
        <v>80</v>
      </c>
      <c r="C59" s="171" t="s">
        <v>81</v>
      </c>
      <c r="D59" s="172"/>
      <c r="E59" s="172"/>
      <c r="F59" s="181" t="s">
        <v>26</v>
      </c>
      <c r="G59" s="173"/>
      <c r="H59" s="173"/>
      <c r="I59" s="173">
        <f>'SO 01 SO 01 Pol'!G100</f>
        <v>0</v>
      </c>
      <c r="J59" s="178" t="str">
        <f>IF(I64=0,"",I59/I64*100)</f>
        <v/>
      </c>
    </row>
    <row r="60" spans="1:10" ht="36.75" customHeight="1" x14ac:dyDescent="0.2">
      <c r="A60" s="165"/>
      <c r="B60" s="170" t="s">
        <v>82</v>
      </c>
      <c r="C60" s="171" t="s">
        <v>83</v>
      </c>
      <c r="D60" s="172"/>
      <c r="E60" s="172"/>
      <c r="F60" s="181" t="s">
        <v>27</v>
      </c>
      <c r="G60" s="173"/>
      <c r="H60" s="173"/>
      <c r="I60" s="173">
        <f>'SO 01 SO 01 Pol'!G103</f>
        <v>0</v>
      </c>
      <c r="J60" s="178" t="str">
        <f>IF(I64=0,"",I60/I64*100)</f>
        <v/>
      </c>
    </row>
    <row r="61" spans="1:10" ht="36.75" customHeight="1" x14ac:dyDescent="0.2">
      <c r="A61" s="165"/>
      <c r="B61" s="170" t="s">
        <v>84</v>
      </c>
      <c r="C61" s="171" t="s">
        <v>85</v>
      </c>
      <c r="D61" s="172"/>
      <c r="E61" s="172"/>
      <c r="F61" s="181" t="s">
        <v>28</v>
      </c>
      <c r="G61" s="173"/>
      <c r="H61" s="173"/>
      <c r="I61" s="173">
        <f>'SO 01 SO 01 Pol'!G105</f>
        <v>0</v>
      </c>
      <c r="J61" s="178" t="str">
        <f>IF(I64=0,"",I61/I64*100)</f>
        <v/>
      </c>
    </row>
    <row r="62" spans="1:10" ht="36.75" customHeight="1" x14ac:dyDescent="0.2">
      <c r="A62" s="165"/>
      <c r="B62" s="170" t="s">
        <v>86</v>
      </c>
      <c r="C62" s="171" t="s">
        <v>87</v>
      </c>
      <c r="D62" s="172"/>
      <c r="E62" s="172"/>
      <c r="F62" s="181" t="s">
        <v>88</v>
      </c>
      <c r="G62" s="173"/>
      <c r="H62" s="173"/>
      <c r="I62" s="173">
        <f>'SO 01 SO 01 Pol'!G111</f>
        <v>0</v>
      </c>
      <c r="J62" s="178" t="str">
        <f>IF(I64=0,"",I62/I64*100)</f>
        <v/>
      </c>
    </row>
    <row r="63" spans="1:10" ht="36.75" customHeight="1" x14ac:dyDescent="0.2">
      <c r="A63" s="165"/>
      <c r="B63" s="170" t="s">
        <v>89</v>
      </c>
      <c r="C63" s="171" t="s">
        <v>29</v>
      </c>
      <c r="D63" s="172"/>
      <c r="E63" s="172"/>
      <c r="F63" s="181" t="s">
        <v>89</v>
      </c>
      <c r="G63" s="173"/>
      <c r="H63" s="173"/>
      <c r="I63" s="173">
        <f>'SO 01 SO 01 Pol'!G114</f>
        <v>0</v>
      </c>
      <c r="J63" s="178" t="str">
        <f>IF(I64=0,"",I63/I64*100)</f>
        <v/>
      </c>
    </row>
    <row r="64" spans="1:10" ht="25.5" customHeight="1" x14ac:dyDescent="0.2">
      <c r="A64" s="166"/>
      <c r="B64" s="174" t="s">
        <v>1</v>
      </c>
      <c r="C64" s="175"/>
      <c r="D64" s="176"/>
      <c r="E64" s="176"/>
      <c r="F64" s="182"/>
      <c r="G64" s="177"/>
      <c r="H64" s="177"/>
      <c r="I64" s="177">
        <f>SUM(I52:I63)</f>
        <v>0</v>
      </c>
      <c r="J64" s="179">
        <f>SUM(J52:J63)</f>
        <v>0</v>
      </c>
    </row>
    <row r="65" spans="6:10" x14ac:dyDescent="0.2">
      <c r="F65" s="122"/>
      <c r="G65" s="122"/>
      <c r="H65" s="122"/>
      <c r="I65" s="122"/>
      <c r="J65" s="180"/>
    </row>
    <row r="66" spans="6:10" x14ac:dyDescent="0.2">
      <c r="F66" s="122"/>
      <c r="G66" s="122"/>
      <c r="H66" s="122"/>
      <c r="I66" s="122"/>
      <c r="J66" s="180"/>
    </row>
    <row r="67" spans="6:10" x14ac:dyDescent="0.2">
      <c r="F67" s="122"/>
      <c r="G67" s="122"/>
      <c r="H67" s="122"/>
      <c r="I67" s="122"/>
      <c r="J67" s="180"/>
    </row>
  </sheetData>
  <sheetProtection algorithmName="SHA-512" hashValue="EWGO4C6i4syZKNl5Tl0gso1yAjz717xTjzg0J19nvLbq0DGPcC4SmHhK5rmk/BfdW7kUdtH54t7IYK3X7GbHXw==" saltValue="+/81hkQ21MWsZp+yzU0DSQ==" spinCount="100000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3:E63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96" t="s">
        <v>7</v>
      </c>
      <c r="B1" s="96"/>
      <c r="C1" s="97"/>
      <c r="D1" s="96"/>
      <c r="E1" s="96"/>
      <c r="F1" s="96"/>
      <c r="G1" s="96"/>
    </row>
    <row r="2" spans="1:7" ht="24.95" customHeight="1" x14ac:dyDescent="0.2">
      <c r="A2" s="49" t="s">
        <v>8</v>
      </c>
      <c r="B2" s="48"/>
      <c r="C2" s="98"/>
      <c r="D2" s="98"/>
      <c r="E2" s="98"/>
      <c r="F2" s="98"/>
      <c r="G2" s="99"/>
    </row>
    <row r="3" spans="1:7" ht="24.95" customHeight="1" x14ac:dyDescent="0.2">
      <c r="A3" s="49" t="s">
        <v>9</v>
      </c>
      <c r="B3" s="48"/>
      <c r="C3" s="98"/>
      <c r="D3" s="98"/>
      <c r="E3" s="98"/>
      <c r="F3" s="98"/>
      <c r="G3" s="99"/>
    </row>
    <row r="4" spans="1:7" ht="24.95" customHeight="1" x14ac:dyDescent="0.2">
      <c r="A4" s="49" t="s">
        <v>10</v>
      </c>
      <c r="B4" s="48"/>
      <c r="C4" s="98"/>
      <c r="D4" s="98"/>
      <c r="E4" s="98"/>
      <c r="F4" s="98"/>
      <c r="G4" s="99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86AE5-8041-4015-AF31-F49B47C1A063}">
  <sheetPr>
    <outlinePr summaryBelow="0"/>
  </sheetPr>
  <dimension ref="A1:BH5000"/>
  <sheetViews>
    <sheetView workbookViewId="0">
      <pane ySplit="7" topLeftCell="A8" activePane="bottomLeft" state="frozen"/>
      <selection pane="bottomLeft" activeCell="AD14" sqref="AD14"/>
    </sheetView>
  </sheetViews>
  <sheetFormatPr defaultRowHeight="12.75" outlineLevelRow="2" x14ac:dyDescent="0.2"/>
  <cols>
    <col min="1" max="1" width="3.42578125" customWidth="1"/>
    <col min="2" max="2" width="12.5703125" style="163" customWidth="1"/>
    <col min="3" max="3" width="38.28515625" style="16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84" t="s">
        <v>7</v>
      </c>
      <c r="B1" s="184"/>
      <c r="C1" s="184"/>
      <c r="D1" s="184"/>
      <c r="E1" s="184"/>
      <c r="F1" s="184"/>
      <c r="G1" s="184"/>
      <c r="AG1" t="s">
        <v>91</v>
      </c>
    </row>
    <row r="2" spans="1:60" ht="24.95" customHeight="1" x14ac:dyDescent="0.2">
      <c r="A2" s="185" t="s">
        <v>8</v>
      </c>
      <c r="B2" s="48" t="s">
        <v>47</v>
      </c>
      <c r="C2" s="188" t="s">
        <v>48</v>
      </c>
      <c r="D2" s="186"/>
      <c r="E2" s="186"/>
      <c r="F2" s="186"/>
      <c r="G2" s="187"/>
      <c r="AG2" t="s">
        <v>92</v>
      </c>
    </row>
    <row r="3" spans="1:60" ht="24.95" customHeight="1" x14ac:dyDescent="0.2">
      <c r="A3" s="185" t="s">
        <v>9</v>
      </c>
      <c r="B3" s="48" t="s">
        <v>43</v>
      </c>
      <c r="C3" s="188" t="s">
        <v>44</v>
      </c>
      <c r="D3" s="186"/>
      <c r="E3" s="186"/>
      <c r="F3" s="186"/>
      <c r="G3" s="187"/>
      <c r="AC3" s="163" t="s">
        <v>92</v>
      </c>
      <c r="AG3" t="s">
        <v>93</v>
      </c>
    </row>
    <row r="4" spans="1:60" ht="24.95" customHeight="1" x14ac:dyDescent="0.2">
      <c r="A4" s="189" t="s">
        <v>10</v>
      </c>
      <c r="B4" s="190" t="s">
        <v>43</v>
      </c>
      <c r="C4" s="191" t="s">
        <v>44</v>
      </c>
      <c r="D4" s="192"/>
      <c r="E4" s="192"/>
      <c r="F4" s="192"/>
      <c r="G4" s="193"/>
      <c r="AG4" t="s">
        <v>94</v>
      </c>
    </row>
    <row r="5" spans="1:60" x14ac:dyDescent="0.2">
      <c r="D5" s="10"/>
    </row>
    <row r="6" spans="1:60" ht="38.25" x14ac:dyDescent="0.2">
      <c r="A6" s="195" t="s">
        <v>95</v>
      </c>
      <c r="B6" s="197" t="s">
        <v>96</v>
      </c>
      <c r="C6" s="197" t="s">
        <v>97</v>
      </c>
      <c r="D6" s="196" t="s">
        <v>98</v>
      </c>
      <c r="E6" s="195" t="s">
        <v>99</v>
      </c>
      <c r="F6" s="194" t="s">
        <v>100</v>
      </c>
      <c r="G6" s="195" t="s">
        <v>31</v>
      </c>
      <c r="H6" s="198" t="s">
        <v>32</v>
      </c>
      <c r="I6" s="198" t="s">
        <v>101</v>
      </c>
      <c r="J6" s="198" t="s">
        <v>33</v>
      </c>
      <c r="K6" s="198" t="s">
        <v>102</v>
      </c>
      <c r="L6" s="198" t="s">
        <v>103</v>
      </c>
      <c r="M6" s="198" t="s">
        <v>104</v>
      </c>
      <c r="N6" s="198" t="s">
        <v>105</v>
      </c>
      <c r="O6" s="198" t="s">
        <v>106</v>
      </c>
      <c r="P6" s="198" t="s">
        <v>107</v>
      </c>
      <c r="Q6" s="198" t="s">
        <v>108</v>
      </c>
      <c r="R6" s="198" t="s">
        <v>109</v>
      </c>
      <c r="S6" s="198" t="s">
        <v>110</v>
      </c>
      <c r="T6" s="198" t="s">
        <v>111</v>
      </c>
      <c r="U6" s="198" t="s">
        <v>112</v>
      </c>
      <c r="V6" s="198" t="s">
        <v>113</v>
      </c>
      <c r="W6" s="198" t="s">
        <v>114</v>
      </c>
      <c r="X6" s="198" t="s">
        <v>115</v>
      </c>
      <c r="Y6" s="198" t="s">
        <v>116</v>
      </c>
    </row>
    <row r="7" spans="1:60" hidden="1" x14ac:dyDescent="0.2">
      <c r="A7" s="3"/>
      <c r="B7" s="4"/>
      <c r="C7" s="4"/>
      <c r="D7" s="6"/>
      <c r="E7" s="200"/>
      <c r="F7" s="201"/>
      <c r="G7" s="201"/>
      <c r="H7" s="201"/>
      <c r="I7" s="201"/>
      <c r="J7" s="201"/>
      <c r="K7" s="201"/>
      <c r="L7" s="201"/>
      <c r="M7" s="201"/>
      <c r="N7" s="200"/>
      <c r="O7" s="200"/>
      <c r="P7" s="200"/>
      <c r="Q7" s="200"/>
      <c r="R7" s="201"/>
      <c r="S7" s="201"/>
      <c r="T7" s="201"/>
      <c r="U7" s="201"/>
      <c r="V7" s="201"/>
      <c r="W7" s="201"/>
      <c r="X7" s="201"/>
      <c r="Y7" s="201"/>
    </row>
    <row r="8" spans="1:60" x14ac:dyDescent="0.2">
      <c r="A8" s="210" t="s">
        <v>117</v>
      </c>
      <c r="B8" s="211" t="s">
        <v>66</v>
      </c>
      <c r="C8" s="225" t="s">
        <v>67</v>
      </c>
      <c r="D8" s="212"/>
      <c r="E8" s="213"/>
      <c r="F8" s="214"/>
      <c r="G8" s="215">
        <f>SUM(G9:G21)</f>
        <v>0</v>
      </c>
      <c r="H8" s="209"/>
      <c r="I8" s="209">
        <v>25844</v>
      </c>
      <c r="J8" s="209"/>
      <c r="K8" s="209">
        <v>29782.93</v>
      </c>
      <c r="L8" s="209"/>
      <c r="M8" s="209"/>
      <c r="N8" s="208"/>
      <c r="O8" s="208"/>
      <c r="P8" s="208"/>
      <c r="Q8" s="208"/>
      <c r="R8" s="209"/>
      <c r="S8" s="209"/>
      <c r="T8" s="209"/>
      <c r="U8" s="209"/>
      <c r="V8" s="209"/>
      <c r="W8" s="209"/>
      <c r="X8" s="209"/>
      <c r="Y8" s="209"/>
      <c r="AG8" t="s">
        <v>118</v>
      </c>
    </row>
    <row r="9" spans="1:60" x14ac:dyDescent="0.2">
      <c r="A9" s="216">
        <v>1</v>
      </c>
      <c r="B9" s="217" t="s">
        <v>119</v>
      </c>
      <c r="C9" s="226" t="s">
        <v>120</v>
      </c>
      <c r="D9" s="218" t="s">
        <v>121</v>
      </c>
      <c r="E9" s="219">
        <v>23</v>
      </c>
      <c r="F9" s="246"/>
      <c r="G9" s="220">
        <f>F9*E9</f>
        <v>0</v>
      </c>
      <c r="H9" s="205">
        <v>0</v>
      </c>
      <c r="I9" s="205">
        <v>0</v>
      </c>
      <c r="J9" s="205">
        <v>93</v>
      </c>
      <c r="K9" s="205">
        <v>2139</v>
      </c>
      <c r="L9" s="205">
        <v>21</v>
      </c>
      <c r="M9" s="205">
        <v>2588.19</v>
      </c>
      <c r="N9" s="204">
        <v>0</v>
      </c>
      <c r="O9" s="204">
        <v>0</v>
      </c>
      <c r="P9" s="204">
        <v>0</v>
      </c>
      <c r="Q9" s="204">
        <v>0</v>
      </c>
      <c r="R9" s="205"/>
      <c r="S9" s="205" t="s">
        <v>122</v>
      </c>
      <c r="T9" s="205" t="s">
        <v>122</v>
      </c>
      <c r="U9" s="205">
        <v>0.20899999999999999</v>
      </c>
      <c r="V9" s="205">
        <v>4.8069999999999995</v>
      </c>
      <c r="W9" s="205"/>
      <c r="X9" s="205" t="s">
        <v>123</v>
      </c>
      <c r="Y9" s="205" t="s">
        <v>124</v>
      </c>
      <c r="Z9" s="199"/>
      <c r="AA9" s="199"/>
      <c r="AB9" s="199"/>
      <c r="AC9" s="199"/>
      <c r="AD9" s="199"/>
      <c r="AE9" s="199"/>
      <c r="AF9" s="199"/>
      <c r="AG9" s="199" t="s">
        <v>125</v>
      </c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</row>
    <row r="10" spans="1:60" ht="22.5" outlineLevel="1" x14ac:dyDescent="0.2">
      <c r="A10" s="202"/>
      <c r="B10" s="203"/>
      <c r="C10" s="227" t="s">
        <v>126</v>
      </c>
      <c r="D10" s="206"/>
      <c r="E10" s="207">
        <v>12</v>
      </c>
      <c r="F10" s="205"/>
      <c r="G10" s="205"/>
      <c r="H10" s="205"/>
      <c r="I10" s="205"/>
      <c r="J10" s="205"/>
      <c r="K10" s="205"/>
      <c r="L10" s="205"/>
      <c r="M10" s="205"/>
      <c r="N10" s="204"/>
      <c r="O10" s="204"/>
      <c r="P10" s="204"/>
      <c r="Q10" s="204"/>
      <c r="R10" s="205"/>
      <c r="S10" s="205"/>
      <c r="T10" s="205"/>
      <c r="U10" s="205"/>
      <c r="V10" s="205"/>
      <c r="W10" s="205"/>
      <c r="X10" s="205"/>
      <c r="Y10" s="205"/>
      <c r="Z10" s="199"/>
      <c r="AA10" s="199"/>
      <c r="AB10" s="199"/>
      <c r="AC10" s="199"/>
      <c r="AD10" s="199"/>
      <c r="AE10" s="199"/>
      <c r="AF10" s="199"/>
      <c r="AG10" s="199" t="s">
        <v>127</v>
      </c>
      <c r="AH10" s="199">
        <v>0</v>
      </c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</row>
    <row r="11" spans="1:60" outlineLevel="2" x14ac:dyDescent="0.2">
      <c r="A11" s="202"/>
      <c r="B11" s="203"/>
      <c r="C11" s="227" t="s">
        <v>128</v>
      </c>
      <c r="D11" s="206"/>
      <c r="E11" s="207">
        <v>11</v>
      </c>
      <c r="F11" s="205"/>
      <c r="G11" s="205"/>
      <c r="H11" s="205"/>
      <c r="I11" s="205"/>
      <c r="J11" s="205"/>
      <c r="K11" s="205"/>
      <c r="L11" s="205"/>
      <c r="M11" s="205"/>
      <c r="N11" s="204"/>
      <c r="O11" s="204"/>
      <c r="P11" s="204"/>
      <c r="Q11" s="204"/>
      <c r="R11" s="205"/>
      <c r="S11" s="205"/>
      <c r="T11" s="205"/>
      <c r="U11" s="205"/>
      <c r="V11" s="205"/>
      <c r="W11" s="205"/>
      <c r="X11" s="205"/>
      <c r="Y11" s="205"/>
      <c r="Z11" s="199"/>
      <c r="AA11" s="199"/>
      <c r="AB11" s="199"/>
      <c r="AC11" s="199"/>
      <c r="AD11" s="199"/>
      <c r="AE11" s="199"/>
      <c r="AF11" s="199"/>
      <c r="AG11" s="199" t="s">
        <v>127</v>
      </c>
      <c r="AH11" s="199">
        <v>0</v>
      </c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</row>
    <row r="12" spans="1:60" x14ac:dyDescent="0.2">
      <c r="A12" s="216">
        <v>2</v>
      </c>
      <c r="B12" s="217" t="s">
        <v>129</v>
      </c>
      <c r="C12" s="226" t="s">
        <v>130</v>
      </c>
      <c r="D12" s="218" t="s">
        <v>131</v>
      </c>
      <c r="E12" s="219">
        <v>50</v>
      </c>
      <c r="F12" s="246"/>
      <c r="G12" s="220">
        <f>F12*E12</f>
        <v>0</v>
      </c>
      <c r="H12" s="205">
        <v>516.88</v>
      </c>
      <c r="I12" s="205">
        <v>25844</v>
      </c>
      <c r="J12" s="205">
        <v>407.12</v>
      </c>
      <c r="K12" s="205">
        <v>20356</v>
      </c>
      <c r="L12" s="205">
        <v>21</v>
      </c>
      <c r="M12" s="205">
        <v>55902</v>
      </c>
      <c r="N12" s="204">
        <v>1.5720000000000001E-2</v>
      </c>
      <c r="O12" s="204">
        <v>0.78600000000000003</v>
      </c>
      <c r="P12" s="204">
        <v>0</v>
      </c>
      <c r="Q12" s="204">
        <v>0</v>
      </c>
      <c r="R12" s="205"/>
      <c r="S12" s="205" t="s">
        <v>122</v>
      </c>
      <c r="T12" s="205" t="s">
        <v>122</v>
      </c>
      <c r="U12" s="205">
        <v>0.64500000000000002</v>
      </c>
      <c r="V12" s="205">
        <v>32.25</v>
      </c>
      <c r="W12" s="205"/>
      <c r="X12" s="205" t="s">
        <v>123</v>
      </c>
      <c r="Y12" s="205" t="s">
        <v>124</v>
      </c>
      <c r="Z12" s="199"/>
      <c r="AA12" s="199"/>
      <c r="AB12" s="199"/>
      <c r="AC12" s="199"/>
      <c r="AD12" s="199"/>
      <c r="AE12" s="199"/>
      <c r="AF12" s="199"/>
      <c r="AG12" s="199" t="s">
        <v>125</v>
      </c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</row>
    <row r="13" spans="1:60" ht="22.5" outlineLevel="1" x14ac:dyDescent="0.2">
      <c r="A13" s="202"/>
      <c r="B13" s="203"/>
      <c r="C13" s="227" t="s">
        <v>132</v>
      </c>
      <c r="D13" s="206"/>
      <c r="E13" s="207">
        <v>50</v>
      </c>
      <c r="F13" s="205"/>
      <c r="G13" s="205"/>
      <c r="H13" s="205"/>
      <c r="I13" s="205"/>
      <c r="J13" s="205"/>
      <c r="K13" s="205"/>
      <c r="L13" s="205"/>
      <c r="M13" s="205"/>
      <c r="N13" s="204"/>
      <c r="O13" s="204"/>
      <c r="P13" s="204"/>
      <c r="Q13" s="204"/>
      <c r="R13" s="205"/>
      <c r="S13" s="205"/>
      <c r="T13" s="205"/>
      <c r="U13" s="205"/>
      <c r="V13" s="205"/>
      <c r="W13" s="205"/>
      <c r="X13" s="205"/>
      <c r="Y13" s="205"/>
      <c r="Z13" s="199"/>
      <c r="AA13" s="199"/>
      <c r="AB13" s="199"/>
      <c r="AC13" s="199"/>
      <c r="AD13" s="199"/>
      <c r="AE13" s="199"/>
      <c r="AF13" s="199"/>
      <c r="AG13" s="199" t="s">
        <v>127</v>
      </c>
      <c r="AH13" s="199">
        <v>0</v>
      </c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</row>
    <row r="14" spans="1:60" x14ac:dyDescent="0.2">
      <c r="A14" s="216">
        <v>3</v>
      </c>
      <c r="B14" s="217" t="s">
        <v>133</v>
      </c>
      <c r="C14" s="226" t="s">
        <v>134</v>
      </c>
      <c r="D14" s="218" t="s">
        <v>135</v>
      </c>
      <c r="E14" s="219">
        <v>1.74</v>
      </c>
      <c r="F14" s="246"/>
      <c r="G14" s="220">
        <f>F14*E14</f>
        <v>0</v>
      </c>
      <c r="H14" s="205">
        <v>0</v>
      </c>
      <c r="I14" s="205">
        <v>0</v>
      </c>
      <c r="J14" s="205">
        <v>753</v>
      </c>
      <c r="K14" s="205">
        <v>1310.22</v>
      </c>
      <c r="L14" s="205">
        <v>21</v>
      </c>
      <c r="M14" s="205">
        <v>1585.3661999999999</v>
      </c>
      <c r="N14" s="204">
        <v>0</v>
      </c>
      <c r="O14" s="204">
        <v>0</v>
      </c>
      <c r="P14" s="204">
        <v>0</v>
      </c>
      <c r="Q14" s="204">
        <v>0</v>
      </c>
      <c r="R14" s="205"/>
      <c r="S14" s="205" t="s">
        <v>122</v>
      </c>
      <c r="T14" s="205" t="s">
        <v>122</v>
      </c>
      <c r="U14" s="205">
        <v>0.495</v>
      </c>
      <c r="V14" s="205">
        <v>0.86129999999999995</v>
      </c>
      <c r="W14" s="205"/>
      <c r="X14" s="205" t="s">
        <v>123</v>
      </c>
      <c r="Y14" s="205" t="s">
        <v>124</v>
      </c>
      <c r="Z14" s="199"/>
      <c r="AA14" s="199"/>
      <c r="AB14" s="199"/>
      <c r="AC14" s="199"/>
      <c r="AD14" s="199"/>
      <c r="AE14" s="199"/>
      <c r="AF14" s="199"/>
      <c r="AG14" s="199" t="s">
        <v>125</v>
      </c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</row>
    <row r="15" spans="1:60" outlineLevel="1" x14ac:dyDescent="0.2">
      <c r="A15" s="202"/>
      <c r="B15" s="203"/>
      <c r="C15" s="227" t="s">
        <v>136</v>
      </c>
      <c r="D15" s="206"/>
      <c r="E15" s="207">
        <v>0.9</v>
      </c>
      <c r="F15" s="205"/>
      <c r="G15" s="205"/>
      <c r="H15" s="205"/>
      <c r="I15" s="205"/>
      <c r="J15" s="205"/>
      <c r="K15" s="205"/>
      <c r="L15" s="205"/>
      <c r="M15" s="205"/>
      <c r="N15" s="204"/>
      <c r="O15" s="204"/>
      <c r="P15" s="204"/>
      <c r="Q15" s="204"/>
      <c r="R15" s="205"/>
      <c r="S15" s="205"/>
      <c r="T15" s="205"/>
      <c r="U15" s="205"/>
      <c r="V15" s="205"/>
      <c r="W15" s="205"/>
      <c r="X15" s="205"/>
      <c r="Y15" s="205"/>
      <c r="Z15" s="199"/>
      <c r="AA15" s="199"/>
      <c r="AB15" s="199"/>
      <c r="AC15" s="199"/>
      <c r="AD15" s="199"/>
      <c r="AE15" s="199"/>
      <c r="AF15" s="199"/>
      <c r="AG15" s="199" t="s">
        <v>127</v>
      </c>
      <c r="AH15" s="199">
        <v>0</v>
      </c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</row>
    <row r="16" spans="1:60" outlineLevel="2" x14ac:dyDescent="0.2">
      <c r="A16" s="202"/>
      <c r="B16" s="203"/>
      <c r="C16" s="227" t="s">
        <v>137</v>
      </c>
      <c r="D16" s="206"/>
      <c r="E16" s="207">
        <v>0.84</v>
      </c>
      <c r="F16" s="205"/>
      <c r="G16" s="205"/>
      <c r="H16" s="205"/>
      <c r="I16" s="205"/>
      <c r="J16" s="205"/>
      <c r="K16" s="205"/>
      <c r="L16" s="205"/>
      <c r="M16" s="205"/>
      <c r="N16" s="204"/>
      <c r="O16" s="204"/>
      <c r="P16" s="204"/>
      <c r="Q16" s="204"/>
      <c r="R16" s="205"/>
      <c r="S16" s="205"/>
      <c r="T16" s="205"/>
      <c r="U16" s="205"/>
      <c r="V16" s="205"/>
      <c r="W16" s="205"/>
      <c r="X16" s="205"/>
      <c r="Y16" s="205"/>
      <c r="Z16" s="199"/>
      <c r="AA16" s="199"/>
      <c r="AB16" s="199"/>
      <c r="AC16" s="199"/>
      <c r="AD16" s="199"/>
      <c r="AE16" s="199"/>
      <c r="AF16" s="199"/>
      <c r="AG16" s="199" t="s">
        <v>127</v>
      </c>
      <c r="AH16" s="199">
        <v>0</v>
      </c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</row>
    <row r="17" spans="1:60" ht="22.5" x14ac:dyDescent="0.2">
      <c r="A17" s="216">
        <v>4</v>
      </c>
      <c r="B17" s="217" t="s">
        <v>138</v>
      </c>
      <c r="C17" s="226" t="s">
        <v>139</v>
      </c>
      <c r="D17" s="218" t="s">
        <v>135</v>
      </c>
      <c r="E17" s="219">
        <v>3.85</v>
      </c>
      <c r="F17" s="246"/>
      <c r="G17" s="220">
        <f>F17*E17</f>
        <v>0</v>
      </c>
      <c r="H17" s="205">
        <v>0</v>
      </c>
      <c r="I17" s="205">
        <v>0</v>
      </c>
      <c r="J17" s="205">
        <v>541</v>
      </c>
      <c r="K17" s="205">
        <v>2082.85</v>
      </c>
      <c r="L17" s="205">
        <v>21</v>
      </c>
      <c r="M17" s="205">
        <v>2520.2484999999997</v>
      </c>
      <c r="N17" s="204">
        <v>0</v>
      </c>
      <c r="O17" s="204">
        <v>0</v>
      </c>
      <c r="P17" s="204">
        <v>0</v>
      </c>
      <c r="Q17" s="204">
        <v>0</v>
      </c>
      <c r="R17" s="205"/>
      <c r="S17" s="205" t="s">
        <v>122</v>
      </c>
      <c r="T17" s="205" t="s">
        <v>122</v>
      </c>
      <c r="U17" s="205">
        <v>0.39</v>
      </c>
      <c r="V17" s="205">
        <v>1.5015000000000001</v>
      </c>
      <c r="W17" s="205"/>
      <c r="X17" s="205" t="s">
        <v>123</v>
      </c>
      <c r="Y17" s="205" t="s">
        <v>124</v>
      </c>
      <c r="Z17" s="199"/>
      <c r="AA17" s="199"/>
      <c r="AB17" s="199"/>
      <c r="AC17" s="199"/>
      <c r="AD17" s="199"/>
      <c r="AE17" s="199"/>
      <c r="AF17" s="199"/>
      <c r="AG17" s="199" t="s">
        <v>125</v>
      </c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</row>
    <row r="18" spans="1:60" outlineLevel="1" x14ac:dyDescent="0.2">
      <c r="A18" s="202"/>
      <c r="B18" s="203"/>
      <c r="C18" s="227" t="s">
        <v>140</v>
      </c>
      <c r="D18" s="206"/>
      <c r="E18" s="207">
        <v>3.85</v>
      </c>
      <c r="F18" s="205"/>
      <c r="G18" s="205"/>
      <c r="H18" s="205"/>
      <c r="I18" s="205"/>
      <c r="J18" s="205"/>
      <c r="K18" s="205"/>
      <c r="L18" s="205"/>
      <c r="M18" s="205"/>
      <c r="N18" s="204"/>
      <c r="O18" s="204"/>
      <c r="P18" s="204"/>
      <c r="Q18" s="204"/>
      <c r="R18" s="205"/>
      <c r="S18" s="205"/>
      <c r="T18" s="205"/>
      <c r="U18" s="205"/>
      <c r="V18" s="205"/>
      <c r="W18" s="205"/>
      <c r="X18" s="205"/>
      <c r="Y18" s="205"/>
      <c r="Z18" s="199"/>
      <c r="AA18" s="199"/>
      <c r="AB18" s="199"/>
      <c r="AC18" s="199"/>
      <c r="AD18" s="199"/>
      <c r="AE18" s="199"/>
      <c r="AF18" s="199"/>
      <c r="AG18" s="199" t="s">
        <v>127</v>
      </c>
      <c r="AH18" s="199">
        <v>0</v>
      </c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</row>
    <row r="19" spans="1:60" x14ac:dyDescent="0.2">
      <c r="A19" s="216">
        <v>5</v>
      </c>
      <c r="B19" s="217" t="s">
        <v>141</v>
      </c>
      <c r="C19" s="226" t="s">
        <v>142</v>
      </c>
      <c r="D19" s="218" t="s">
        <v>121</v>
      </c>
      <c r="E19" s="219">
        <v>11</v>
      </c>
      <c r="F19" s="246"/>
      <c r="G19" s="220">
        <f>F19*E19</f>
        <v>0</v>
      </c>
      <c r="H19" s="205">
        <v>0</v>
      </c>
      <c r="I19" s="205">
        <v>0</v>
      </c>
      <c r="J19" s="205">
        <v>64.3</v>
      </c>
      <c r="K19" s="205">
        <v>707.3</v>
      </c>
      <c r="L19" s="205">
        <v>21</v>
      </c>
      <c r="M19" s="205">
        <v>855.83299999999997</v>
      </c>
      <c r="N19" s="204">
        <v>0</v>
      </c>
      <c r="O19" s="204">
        <v>0</v>
      </c>
      <c r="P19" s="204">
        <v>0</v>
      </c>
      <c r="Q19" s="204">
        <v>0</v>
      </c>
      <c r="R19" s="205"/>
      <c r="S19" s="205" t="s">
        <v>122</v>
      </c>
      <c r="T19" s="205" t="s">
        <v>122</v>
      </c>
      <c r="U19" s="205">
        <v>9.6000000000000002E-2</v>
      </c>
      <c r="V19" s="205">
        <v>1.056</v>
      </c>
      <c r="W19" s="205"/>
      <c r="X19" s="205" t="s">
        <v>123</v>
      </c>
      <c r="Y19" s="205" t="s">
        <v>124</v>
      </c>
      <c r="Z19" s="199"/>
      <c r="AA19" s="199"/>
      <c r="AB19" s="199"/>
      <c r="AC19" s="199"/>
      <c r="AD19" s="199"/>
      <c r="AE19" s="199"/>
      <c r="AF19" s="199"/>
      <c r="AG19" s="199" t="s">
        <v>125</v>
      </c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</row>
    <row r="20" spans="1:60" outlineLevel="1" x14ac:dyDescent="0.2">
      <c r="A20" s="202"/>
      <c r="B20" s="203"/>
      <c r="C20" s="227" t="s">
        <v>143</v>
      </c>
      <c r="D20" s="206"/>
      <c r="E20" s="207">
        <v>11</v>
      </c>
      <c r="F20" s="205"/>
      <c r="G20" s="205"/>
      <c r="H20" s="205"/>
      <c r="I20" s="205"/>
      <c r="J20" s="205"/>
      <c r="K20" s="205"/>
      <c r="L20" s="205"/>
      <c r="M20" s="205"/>
      <c r="N20" s="204"/>
      <c r="O20" s="204"/>
      <c r="P20" s="204"/>
      <c r="Q20" s="204"/>
      <c r="R20" s="205"/>
      <c r="S20" s="205"/>
      <c r="T20" s="205"/>
      <c r="U20" s="205"/>
      <c r="V20" s="205"/>
      <c r="W20" s="205"/>
      <c r="X20" s="205"/>
      <c r="Y20" s="205"/>
      <c r="Z20" s="199"/>
      <c r="AA20" s="199"/>
      <c r="AB20" s="199"/>
      <c r="AC20" s="199"/>
      <c r="AD20" s="199"/>
      <c r="AE20" s="199"/>
      <c r="AF20" s="199"/>
      <c r="AG20" s="199" t="s">
        <v>127</v>
      </c>
      <c r="AH20" s="199">
        <v>0</v>
      </c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</row>
    <row r="21" spans="1:60" ht="22.5" x14ac:dyDescent="0.2">
      <c r="A21" s="216">
        <v>6</v>
      </c>
      <c r="B21" s="217" t="s">
        <v>144</v>
      </c>
      <c r="C21" s="226" t="s">
        <v>145</v>
      </c>
      <c r="D21" s="218" t="s">
        <v>135</v>
      </c>
      <c r="E21" s="219">
        <v>7.89</v>
      </c>
      <c r="F21" s="246"/>
      <c r="G21" s="220">
        <f>F21*E21</f>
        <v>0</v>
      </c>
      <c r="H21" s="205">
        <v>0</v>
      </c>
      <c r="I21" s="205">
        <v>0</v>
      </c>
      <c r="J21" s="205">
        <v>404</v>
      </c>
      <c r="K21" s="205">
        <v>3187.56</v>
      </c>
      <c r="L21" s="205">
        <v>21</v>
      </c>
      <c r="M21" s="205">
        <v>3856.9476</v>
      </c>
      <c r="N21" s="204">
        <v>0</v>
      </c>
      <c r="O21" s="204">
        <v>0</v>
      </c>
      <c r="P21" s="204">
        <v>0</v>
      </c>
      <c r="Q21" s="204">
        <v>0</v>
      </c>
      <c r="R21" s="205"/>
      <c r="S21" s="205" t="s">
        <v>122</v>
      </c>
      <c r="T21" s="205" t="s">
        <v>122</v>
      </c>
      <c r="U21" s="205">
        <v>0.93100000000000005</v>
      </c>
      <c r="V21" s="205">
        <v>7.3455900000000005</v>
      </c>
      <c r="W21" s="205"/>
      <c r="X21" s="205" t="s">
        <v>123</v>
      </c>
      <c r="Y21" s="205" t="s">
        <v>124</v>
      </c>
      <c r="Z21" s="199"/>
      <c r="AA21" s="199"/>
      <c r="AB21" s="199"/>
      <c r="AC21" s="199"/>
      <c r="AD21" s="199"/>
      <c r="AE21" s="199"/>
      <c r="AF21" s="199"/>
      <c r="AG21" s="199" t="s">
        <v>125</v>
      </c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</row>
    <row r="22" spans="1:60" outlineLevel="1" x14ac:dyDescent="0.2">
      <c r="A22" s="202"/>
      <c r="B22" s="203"/>
      <c r="C22" s="227" t="s">
        <v>146</v>
      </c>
      <c r="D22" s="206"/>
      <c r="E22" s="207">
        <v>2.2999999999999998</v>
      </c>
      <c r="F22" s="205"/>
      <c r="G22" s="205"/>
      <c r="H22" s="205"/>
      <c r="I22" s="205"/>
      <c r="J22" s="205"/>
      <c r="K22" s="205"/>
      <c r="L22" s="205"/>
      <c r="M22" s="205"/>
      <c r="N22" s="204"/>
      <c r="O22" s="204"/>
      <c r="P22" s="204"/>
      <c r="Q22" s="204"/>
      <c r="R22" s="205"/>
      <c r="S22" s="205"/>
      <c r="T22" s="205"/>
      <c r="U22" s="205"/>
      <c r="V22" s="205"/>
      <c r="W22" s="205"/>
      <c r="X22" s="205"/>
      <c r="Y22" s="205"/>
      <c r="Z22" s="199"/>
      <c r="AA22" s="199"/>
      <c r="AB22" s="199"/>
      <c r="AC22" s="199"/>
      <c r="AD22" s="199"/>
      <c r="AE22" s="199"/>
      <c r="AF22" s="199"/>
      <c r="AG22" s="199" t="s">
        <v>127</v>
      </c>
      <c r="AH22" s="199">
        <v>0</v>
      </c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</row>
    <row r="23" spans="1:60" outlineLevel="2" x14ac:dyDescent="0.2">
      <c r="A23" s="202"/>
      <c r="B23" s="203"/>
      <c r="C23" s="227" t="s">
        <v>136</v>
      </c>
      <c r="D23" s="206"/>
      <c r="E23" s="207">
        <v>0.9</v>
      </c>
      <c r="F23" s="205"/>
      <c r="G23" s="205"/>
      <c r="H23" s="205"/>
      <c r="I23" s="205"/>
      <c r="J23" s="205"/>
      <c r="K23" s="205"/>
      <c r="L23" s="205"/>
      <c r="M23" s="205"/>
      <c r="N23" s="204"/>
      <c r="O23" s="204"/>
      <c r="P23" s="204"/>
      <c r="Q23" s="204"/>
      <c r="R23" s="205"/>
      <c r="S23" s="205"/>
      <c r="T23" s="205"/>
      <c r="U23" s="205"/>
      <c r="V23" s="205"/>
      <c r="W23" s="205"/>
      <c r="X23" s="205"/>
      <c r="Y23" s="205"/>
      <c r="Z23" s="199"/>
      <c r="AA23" s="199"/>
      <c r="AB23" s="199"/>
      <c r="AC23" s="199"/>
      <c r="AD23" s="199"/>
      <c r="AE23" s="199"/>
      <c r="AF23" s="199"/>
      <c r="AG23" s="199" t="s">
        <v>127</v>
      </c>
      <c r="AH23" s="199">
        <v>0</v>
      </c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</row>
    <row r="24" spans="1:60" outlineLevel="2" x14ac:dyDescent="0.2">
      <c r="A24" s="202"/>
      <c r="B24" s="203"/>
      <c r="C24" s="227" t="s">
        <v>137</v>
      </c>
      <c r="D24" s="206"/>
      <c r="E24" s="207">
        <v>0.84</v>
      </c>
      <c r="F24" s="205"/>
      <c r="G24" s="205"/>
      <c r="H24" s="205"/>
      <c r="I24" s="205"/>
      <c r="J24" s="205"/>
      <c r="K24" s="205"/>
      <c r="L24" s="205"/>
      <c r="M24" s="205"/>
      <c r="N24" s="204"/>
      <c r="O24" s="204"/>
      <c r="P24" s="204"/>
      <c r="Q24" s="204"/>
      <c r="R24" s="205"/>
      <c r="S24" s="205"/>
      <c r="T24" s="205"/>
      <c r="U24" s="205"/>
      <c r="V24" s="205"/>
      <c r="W24" s="205"/>
      <c r="X24" s="205"/>
      <c r="Y24" s="205"/>
      <c r="Z24" s="199"/>
      <c r="AA24" s="199"/>
      <c r="AB24" s="199"/>
      <c r="AC24" s="199"/>
      <c r="AD24" s="199"/>
      <c r="AE24" s="199"/>
      <c r="AF24" s="199"/>
      <c r="AG24" s="199" t="s">
        <v>127</v>
      </c>
      <c r="AH24" s="199">
        <v>0</v>
      </c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</row>
    <row r="25" spans="1:60" outlineLevel="2" x14ac:dyDescent="0.2">
      <c r="A25" s="202"/>
      <c r="B25" s="203"/>
      <c r="C25" s="227" t="s">
        <v>140</v>
      </c>
      <c r="D25" s="206"/>
      <c r="E25" s="207">
        <v>3.85</v>
      </c>
      <c r="F25" s="205"/>
      <c r="G25" s="205"/>
      <c r="H25" s="205"/>
      <c r="I25" s="205"/>
      <c r="J25" s="205"/>
      <c r="K25" s="205"/>
      <c r="L25" s="205"/>
      <c r="M25" s="205"/>
      <c r="N25" s="204"/>
      <c r="O25" s="204"/>
      <c r="P25" s="204"/>
      <c r="Q25" s="204"/>
      <c r="R25" s="205"/>
      <c r="S25" s="205"/>
      <c r="T25" s="205"/>
      <c r="U25" s="205"/>
      <c r="V25" s="205"/>
      <c r="W25" s="205"/>
      <c r="X25" s="205"/>
      <c r="Y25" s="205"/>
      <c r="Z25" s="199"/>
      <c r="AA25" s="199"/>
      <c r="AB25" s="199"/>
      <c r="AC25" s="199"/>
      <c r="AD25" s="199"/>
      <c r="AE25" s="199"/>
      <c r="AF25" s="199"/>
      <c r="AG25" s="199" t="s">
        <v>127</v>
      </c>
      <c r="AH25" s="199">
        <v>0</v>
      </c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</row>
    <row r="26" spans="1:60" x14ac:dyDescent="0.2">
      <c r="A26" s="210" t="s">
        <v>117</v>
      </c>
      <c r="B26" s="211" t="s">
        <v>68</v>
      </c>
      <c r="C26" s="225" t="s">
        <v>69</v>
      </c>
      <c r="D26" s="212"/>
      <c r="E26" s="213"/>
      <c r="F26" s="214"/>
      <c r="G26" s="215">
        <f>SUM(G27:G38)</f>
        <v>0</v>
      </c>
      <c r="H26" s="209"/>
      <c r="I26" s="209">
        <v>2118.14</v>
      </c>
      <c r="J26" s="209"/>
      <c r="K26" s="209">
        <v>2391.11</v>
      </c>
      <c r="L26" s="209"/>
      <c r="M26" s="209"/>
      <c r="N26" s="208"/>
      <c r="O26" s="208"/>
      <c r="P26" s="208"/>
      <c r="Q26" s="208"/>
      <c r="R26" s="209"/>
      <c r="S26" s="209"/>
      <c r="T26" s="209"/>
      <c r="U26" s="209"/>
      <c r="V26" s="209"/>
      <c r="W26" s="209"/>
      <c r="X26" s="209"/>
      <c r="Y26" s="209"/>
      <c r="AG26" t="s">
        <v>118</v>
      </c>
    </row>
    <row r="27" spans="1:60" x14ac:dyDescent="0.2">
      <c r="A27" s="216">
        <v>7</v>
      </c>
      <c r="B27" s="217" t="s">
        <v>147</v>
      </c>
      <c r="C27" s="226" t="s">
        <v>148</v>
      </c>
      <c r="D27" s="218" t="s">
        <v>135</v>
      </c>
      <c r="E27" s="219">
        <v>0.23149</v>
      </c>
      <c r="F27" s="246"/>
      <c r="G27" s="220">
        <f>F27*E27</f>
        <v>0</v>
      </c>
      <c r="H27" s="205">
        <v>3230.23</v>
      </c>
      <c r="I27" s="205">
        <v>747.76594269999998</v>
      </c>
      <c r="J27" s="205">
        <v>324.77</v>
      </c>
      <c r="K27" s="205">
        <v>75.18100729999999</v>
      </c>
      <c r="L27" s="205">
        <v>21</v>
      </c>
      <c r="M27" s="205">
        <v>995.76950000000011</v>
      </c>
      <c r="N27" s="204">
        <v>2.5249999999999999</v>
      </c>
      <c r="O27" s="204">
        <v>0.58451224999999996</v>
      </c>
      <c r="P27" s="204">
        <v>0</v>
      </c>
      <c r="Q27" s="204">
        <v>0</v>
      </c>
      <c r="R27" s="205"/>
      <c r="S27" s="205" t="s">
        <v>122</v>
      </c>
      <c r="T27" s="205" t="s">
        <v>122</v>
      </c>
      <c r="U27" s="205">
        <v>0.48</v>
      </c>
      <c r="V27" s="205">
        <v>0.1111152</v>
      </c>
      <c r="W27" s="205"/>
      <c r="X27" s="205" t="s">
        <v>123</v>
      </c>
      <c r="Y27" s="205" t="s">
        <v>124</v>
      </c>
      <c r="Z27" s="199"/>
      <c r="AA27" s="199"/>
      <c r="AB27" s="199"/>
      <c r="AC27" s="199"/>
      <c r="AD27" s="199"/>
      <c r="AE27" s="199"/>
      <c r="AF27" s="199"/>
      <c r="AG27" s="199" t="s">
        <v>125</v>
      </c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</row>
    <row r="28" spans="1:60" outlineLevel="1" x14ac:dyDescent="0.2">
      <c r="A28" s="202"/>
      <c r="B28" s="203"/>
      <c r="C28" s="227" t="s">
        <v>149</v>
      </c>
      <c r="D28" s="206"/>
      <c r="E28" s="207">
        <v>0.23149</v>
      </c>
      <c r="F28" s="205"/>
      <c r="G28" s="205"/>
      <c r="H28" s="205"/>
      <c r="I28" s="205"/>
      <c r="J28" s="205"/>
      <c r="K28" s="205"/>
      <c r="L28" s="205"/>
      <c r="M28" s="205"/>
      <c r="N28" s="204"/>
      <c r="O28" s="204"/>
      <c r="P28" s="204"/>
      <c r="Q28" s="204"/>
      <c r="R28" s="205"/>
      <c r="S28" s="205"/>
      <c r="T28" s="205"/>
      <c r="U28" s="205"/>
      <c r="V28" s="205"/>
      <c r="W28" s="205"/>
      <c r="X28" s="205"/>
      <c r="Y28" s="205"/>
      <c r="Z28" s="199"/>
      <c r="AA28" s="199"/>
      <c r="AB28" s="199"/>
      <c r="AC28" s="199"/>
      <c r="AD28" s="199"/>
      <c r="AE28" s="199"/>
      <c r="AF28" s="199"/>
      <c r="AG28" s="199" t="s">
        <v>127</v>
      </c>
      <c r="AH28" s="199">
        <v>0</v>
      </c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</row>
    <row r="29" spans="1:60" x14ac:dyDescent="0.2">
      <c r="A29" s="216">
        <v>8</v>
      </c>
      <c r="B29" s="217" t="s">
        <v>150</v>
      </c>
      <c r="C29" s="226" t="s">
        <v>151</v>
      </c>
      <c r="D29" s="218" t="s">
        <v>121</v>
      </c>
      <c r="E29" s="219">
        <v>0.46500000000000002</v>
      </c>
      <c r="F29" s="246"/>
      <c r="G29" s="220">
        <f>F29*E29</f>
        <v>0</v>
      </c>
      <c r="H29" s="205">
        <v>237.82</v>
      </c>
      <c r="I29" s="205">
        <v>110.58630000000001</v>
      </c>
      <c r="J29" s="205">
        <v>491.18</v>
      </c>
      <c r="K29" s="205">
        <v>228.39870000000002</v>
      </c>
      <c r="L29" s="205">
        <v>21</v>
      </c>
      <c r="M29" s="205">
        <v>410.17790000000002</v>
      </c>
      <c r="N29" s="204">
        <v>3.916E-2</v>
      </c>
      <c r="O29" s="204">
        <v>1.8209400000000001E-2</v>
      </c>
      <c r="P29" s="204">
        <v>0</v>
      </c>
      <c r="Q29" s="204">
        <v>0</v>
      </c>
      <c r="R29" s="205"/>
      <c r="S29" s="205" t="s">
        <v>122</v>
      </c>
      <c r="T29" s="205" t="s">
        <v>122</v>
      </c>
      <c r="U29" s="205">
        <v>1.05</v>
      </c>
      <c r="V29" s="205">
        <v>0.48825000000000007</v>
      </c>
      <c r="W29" s="205"/>
      <c r="X29" s="205" t="s">
        <v>123</v>
      </c>
      <c r="Y29" s="205" t="s">
        <v>124</v>
      </c>
      <c r="Z29" s="199"/>
      <c r="AA29" s="199"/>
      <c r="AB29" s="199"/>
      <c r="AC29" s="199"/>
      <c r="AD29" s="199"/>
      <c r="AE29" s="199"/>
      <c r="AF29" s="199"/>
      <c r="AG29" s="199" t="s">
        <v>125</v>
      </c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</row>
    <row r="30" spans="1:60" outlineLevel="1" x14ac:dyDescent="0.2">
      <c r="A30" s="202"/>
      <c r="B30" s="203"/>
      <c r="C30" s="227" t="s">
        <v>152</v>
      </c>
      <c r="D30" s="206"/>
      <c r="E30" s="207">
        <v>0.46500000000000002</v>
      </c>
      <c r="F30" s="205"/>
      <c r="G30" s="205"/>
      <c r="H30" s="205"/>
      <c r="I30" s="205"/>
      <c r="J30" s="205"/>
      <c r="K30" s="205"/>
      <c r="L30" s="205"/>
      <c r="M30" s="205"/>
      <c r="N30" s="204"/>
      <c r="O30" s="204"/>
      <c r="P30" s="204"/>
      <c r="Q30" s="204"/>
      <c r="R30" s="205"/>
      <c r="S30" s="205"/>
      <c r="T30" s="205"/>
      <c r="U30" s="205"/>
      <c r="V30" s="205"/>
      <c r="W30" s="205"/>
      <c r="X30" s="205"/>
      <c r="Y30" s="205"/>
      <c r="Z30" s="199"/>
      <c r="AA30" s="199"/>
      <c r="AB30" s="199"/>
      <c r="AC30" s="199"/>
      <c r="AD30" s="199"/>
      <c r="AE30" s="199"/>
      <c r="AF30" s="199"/>
      <c r="AG30" s="199" t="s">
        <v>127</v>
      </c>
      <c r="AH30" s="199">
        <v>0</v>
      </c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</row>
    <row r="31" spans="1:60" x14ac:dyDescent="0.2">
      <c r="A31" s="216">
        <v>9</v>
      </c>
      <c r="B31" s="217" t="s">
        <v>153</v>
      </c>
      <c r="C31" s="226" t="s">
        <v>154</v>
      </c>
      <c r="D31" s="218" t="s">
        <v>121</v>
      </c>
      <c r="E31" s="219">
        <v>0.46500000000000002</v>
      </c>
      <c r="F31" s="246"/>
      <c r="G31" s="220">
        <f>F31*E31</f>
        <v>0</v>
      </c>
      <c r="H31" s="205">
        <v>0</v>
      </c>
      <c r="I31" s="205">
        <v>0</v>
      </c>
      <c r="J31" s="205">
        <v>148.5</v>
      </c>
      <c r="K31" s="205">
        <v>69.052500000000009</v>
      </c>
      <c r="L31" s="205">
        <v>21</v>
      </c>
      <c r="M31" s="205">
        <v>83.5505</v>
      </c>
      <c r="N31" s="204">
        <v>0</v>
      </c>
      <c r="O31" s="204">
        <v>0</v>
      </c>
      <c r="P31" s="204">
        <v>0</v>
      </c>
      <c r="Q31" s="204">
        <v>0</v>
      </c>
      <c r="R31" s="205"/>
      <c r="S31" s="205" t="s">
        <v>122</v>
      </c>
      <c r="T31" s="205" t="s">
        <v>122</v>
      </c>
      <c r="U31" s="205">
        <v>0.32</v>
      </c>
      <c r="V31" s="205">
        <v>0.14880000000000002</v>
      </c>
      <c r="W31" s="205"/>
      <c r="X31" s="205" t="s">
        <v>123</v>
      </c>
      <c r="Y31" s="205" t="s">
        <v>124</v>
      </c>
      <c r="Z31" s="199"/>
      <c r="AA31" s="199"/>
      <c r="AB31" s="199"/>
      <c r="AC31" s="199"/>
      <c r="AD31" s="199"/>
      <c r="AE31" s="199"/>
      <c r="AF31" s="199"/>
      <c r="AG31" s="199" t="s">
        <v>125</v>
      </c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</row>
    <row r="32" spans="1:60" outlineLevel="1" x14ac:dyDescent="0.2">
      <c r="A32" s="202"/>
      <c r="B32" s="203"/>
      <c r="C32" s="227" t="s">
        <v>152</v>
      </c>
      <c r="D32" s="206"/>
      <c r="E32" s="207">
        <v>0.46500000000000002</v>
      </c>
      <c r="F32" s="205"/>
      <c r="G32" s="205"/>
      <c r="H32" s="205"/>
      <c r="I32" s="205"/>
      <c r="J32" s="205"/>
      <c r="K32" s="205"/>
      <c r="L32" s="205"/>
      <c r="M32" s="205"/>
      <c r="N32" s="204"/>
      <c r="O32" s="204"/>
      <c r="P32" s="204"/>
      <c r="Q32" s="204"/>
      <c r="R32" s="205"/>
      <c r="S32" s="205"/>
      <c r="T32" s="205"/>
      <c r="U32" s="205"/>
      <c r="V32" s="205"/>
      <c r="W32" s="205"/>
      <c r="X32" s="205"/>
      <c r="Y32" s="205"/>
      <c r="Z32" s="199"/>
      <c r="AA32" s="199"/>
      <c r="AB32" s="199"/>
      <c r="AC32" s="199"/>
      <c r="AD32" s="199"/>
      <c r="AE32" s="199"/>
      <c r="AF32" s="199"/>
      <c r="AG32" s="199" t="s">
        <v>127</v>
      </c>
      <c r="AH32" s="199">
        <v>0</v>
      </c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</row>
    <row r="33" spans="1:60" x14ac:dyDescent="0.2">
      <c r="A33" s="216">
        <v>10</v>
      </c>
      <c r="B33" s="217" t="s">
        <v>155</v>
      </c>
      <c r="C33" s="226" t="s">
        <v>156</v>
      </c>
      <c r="D33" s="218" t="s">
        <v>135</v>
      </c>
      <c r="E33" s="219">
        <v>0.375</v>
      </c>
      <c r="F33" s="246"/>
      <c r="G33" s="220">
        <f>F33*E33</f>
        <v>0</v>
      </c>
      <c r="H33" s="205">
        <v>3230.23</v>
      </c>
      <c r="I33" s="205">
        <v>1211.3362500000001</v>
      </c>
      <c r="J33" s="205">
        <v>324.77</v>
      </c>
      <c r="K33" s="205">
        <v>121.78874999999999</v>
      </c>
      <c r="L33" s="205">
        <v>21</v>
      </c>
      <c r="M33" s="205">
        <v>1613.0873000000001</v>
      </c>
      <c r="N33" s="204">
        <v>2.5249999999999999</v>
      </c>
      <c r="O33" s="204">
        <v>0.94687499999999991</v>
      </c>
      <c r="P33" s="204">
        <v>0</v>
      </c>
      <c r="Q33" s="204">
        <v>0</v>
      </c>
      <c r="R33" s="205"/>
      <c r="S33" s="205" t="s">
        <v>122</v>
      </c>
      <c r="T33" s="205" t="s">
        <v>122</v>
      </c>
      <c r="U33" s="205">
        <v>0.48</v>
      </c>
      <c r="V33" s="205">
        <v>0.18</v>
      </c>
      <c r="W33" s="205"/>
      <c r="X33" s="205" t="s">
        <v>123</v>
      </c>
      <c r="Y33" s="205" t="s">
        <v>124</v>
      </c>
      <c r="Z33" s="199"/>
      <c r="AA33" s="199"/>
      <c r="AB33" s="199"/>
      <c r="AC33" s="199"/>
      <c r="AD33" s="199"/>
      <c r="AE33" s="199"/>
      <c r="AF33" s="199"/>
      <c r="AG33" s="199" t="s">
        <v>125</v>
      </c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</row>
    <row r="34" spans="1:60" outlineLevel="1" x14ac:dyDescent="0.2">
      <c r="A34" s="202"/>
      <c r="B34" s="203"/>
      <c r="C34" s="227" t="s">
        <v>157</v>
      </c>
      <c r="D34" s="206"/>
      <c r="E34" s="207">
        <v>0.375</v>
      </c>
      <c r="F34" s="205"/>
      <c r="G34" s="205"/>
      <c r="H34" s="205"/>
      <c r="I34" s="205"/>
      <c r="J34" s="205"/>
      <c r="K34" s="205"/>
      <c r="L34" s="205"/>
      <c r="M34" s="205"/>
      <c r="N34" s="204"/>
      <c r="O34" s="204"/>
      <c r="P34" s="204"/>
      <c r="Q34" s="204"/>
      <c r="R34" s="205"/>
      <c r="S34" s="205"/>
      <c r="T34" s="205"/>
      <c r="U34" s="205"/>
      <c r="V34" s="205"/>
      <c r="W34" s="205"/>
      <c r="X34" s="205"/>
      <c r="Y34" s="205"/>
      <c r="Z34" s="199"/>
      <c r="AA34" s="199"/>
      <c r="AB34" s="199"/>
      <c r="AC34" s="199"/>
      <c r="AD34" s="199"/>
      <c r="AE34" s="199"/>
      <c r="AF34" s="199"/>
      <c r="AG34" s="199" t="s">
        <v>127</v>
      </c>
      <c r="AH34" s="199">
        <v>0</v>
      </c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</row>
    <row r="35" spans="1:60" x14ac:dyDescent="0.2">
      <c r="A35" s="216">
        <v>11</v>
      </c>
      <c r="B35" s="217" t="s">
        <v>158</v>
      </c>
      <c r="C35" s="226" t="s">
        <v>159</v>
      </c>
      <c r="D35" s="218" t="s">
        <v>121</v>
      </c>
      <c r="E35" s="219">
        <v>2.25</v>
      </c>
      <c r="F35" s="246"/>
      <c r="G35" s="220">
        <f>F35*E35</f>
        <v>0</v>
      </c>
      <c r="H35" s="205">
        <v>0</v>
      </c>
      <c r="I35" s="205">
        <v>0</v>
      </c>
      <c r="J35" s="205">
        <v>148.5</v>
      </c>
      <c r="K35" s="205">
        <v>334.125</v>
      </c>
      <c r="L35" s="205">
        <v>21</v>
      </c>
      <c r="M35" s="205">
        <v>404.29730000000001</v>
      </c>
      <c r="N35" s="204">
        <v>0</v>
      </c>
      <c r="O35" s="204">
        <v>0</v>
      </c>
      <c r="P35" s="204">
        <v>0</v>
      </c>
      <c r="Q35" s="204">
        <v>0</v>
      </c>
      <c r="R35" s="205"/>
      <c r="S35" s="205" t="s">
        <v>122</v>
      </c>
      <c r="T35" s="205" t="s">
        <v>122</v>
      </c>
      <c r="U35" s="205">
        <v>0.32</v>
      </c>
      <c r="V35" s="205">
        <v>0.72</v>
      </c>
      <c r="W35" s="205"/>
      <c r="X35" s="205" t="s">
        <v>123</v>
      </c>
      <c r="Y35" s="205" t="s">
        <v>124</v>
      </c>
      <c r="Z35" s="199"/>
      <c r="AA35" s="199"/>
      <c r="AB35" s="199"/>
      <c r="AC35" s="199"/>
      <c r="AD35" s="199"/>
      <c r="AE35" s="199"/>
      <c r="AF35" s="199"/>
      <c r="AG35" s="199" t="s">
        <v>125</v>
      </c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</row>
    <row r="36" spans="1:60" outlineLevel="1" x14ac:dyDescent="0.2">
      <c r="A36" s="202"/>
      <c r="B36" s="203"/>
      <c r="C36" s="227" t="s">
        <v>160</v>
      </c>
      <c r="D36" s="206"/>
      <c r="E36" s="207">
        <v>1.5</v>
      </c>
      <c r="F36" s="205"/>
      <c r="G36" s="205"/>
      <c r="H36" s="205"/>
      <c r="I36" s="205"/>
      <c r="J36" s="205"/>
      <c r="K36" s="205"/>
      <c r="L36" s="205"/>
      <c r="M36" s="205"/>
      <c r="N36" s="204"/>
      <c r="O36" s="204"/>
      <c r="P36" s="204"/>
      <c r="Q36" s="204"/>
      <c r="R36" s="205"/>
      <c r="S36" s="205"/>
      <c r="T36" s="205"/>
      <c r="U36" s="205"/>
      <c r="V36" s="205"/>
      <c r="W36" s="205"/>
      <c r="X36" s="205"/>
      <c r="Y36" s="205"/>
      <c r="Z36" s="199"/>
      <c r="AA36" s="199"/>
      <c r="AB36" s="199"/>
      <c r="AC36" s="199"/>
      <c r="AD36" s="199"/>
      <c r="AE36" s="199"/>
      <c r="AF36" s="199"/>
      <c r="AG36" s="199" t="s">
        <v>127</v>
      </c>
      <c r="AH36" s="199">
        <v>0</v>
      </c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</row>
    <row r="37" spans="1:60" outlineLevel="2" x14ac:dyDescent="0.2">
      <c r="A37" s="202"/>
      <c r="B37" s="203"/>
      <c r="C37" s="227" t="s">
        <v>161</v>
      </c>
      <c r="D37" s="206"/>
      <c r="E37" s="207">
        <v>0.75</v>
      </c>
      <c r="F37" s="205"/>
      <c r="G37" s="205"/>
      <c r="H37" s="205"/>
      <c r="I37" s="205"/>
      <c r="J37" s="205"/>
      <c r="K37" s="205"/>
      <c r="L37" s="205"/>
      <c r="M37" s="205"/>
      <c r="N37" s="204"/>
      <c r="O37" s="204"/>
      <c r="P37" s="204"/>
      <c r="Q37" s="204"/>
      <c r="R37" s="205"/>
      <c r="S37" s="205"/>
      <c r="T37" s="205"/>
      <c r="U37" s="205"/>
      <c r="V37" s="205"/>
      <c r="W37" s="205"/>
      <c r="X37" s="205"/>
      <c r="Y37" s="205"/>
      <c r="Z37" s="199"/>
      <c r="AA37" s="199"/>
      <c r="AB37" s="199"/>
      <c r="AC37" s="199"/>
      <c r="AD37" s="199"/>
      <c r="AE37" s="199"/>
      <c r="AF37" s="199"/>
      <c r="AG37" s="199" t="s">
        <v>127</v>
      </c>
      <c r="AH37" s="199">
        <v>0</v>
      </c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</row>
    <row r="38" spans="1:60" x14ac:dyDescent="0.2">
      <c r="A38" s="216">
        <v>12</v>
      </c>
      <c r="B38" s="217" t="s">
        <v>162</v>
      </c>
      <c r="C38" s="226" t="s">
        <v>163</v>
      </c>
      <c r="D38" s="218" t="s">
        <v>121</v>
      </c>
      <c r="E38" s="219">
        <v>2.25</v>
      </c>
      <c r="F38" s="246"/>
      <c r="G38" s="220">
        <f>F38*E38</f>
        <v>0</v>
      </c>
      <c r="H38" s="205">
        <v>21.53</v>
      </c>
      <c r="I38" s="205">
        <v>48.442500000000003</v>
      </c>
      <c r="J38" s="205">
        <v>694.47</v>
      </c>
      <c r="K38" s="205">
        <v>1562.5575000000001</v>
      </c>
      <c r="L38" s="205">
        <v>21</v>
      </c>
      <c r="M38" s="205">
        <v>1949.31</v>
      </c>
      <c r="N38" s="204">
        <v>2.0000000000000001E-4</v>
      </c>
      <c r="O38" s="204">
        <v>4.5000000000000004E-4</v>
      </c>
      <c r="P38" s="204">
        <v>0</v>
      </c>
      <c r="Q38" s="204">
        <v>0</v>
      </c>
      <c r="R38" s="205"/>
      <c r="S38" s="205" t="s">
        <v>122</v>
      </c>
      <c r="T38" s="205" t="s">
        <v>122</v>
      </c>
      <c r="U38" s="205">
        <v>0.45</v>
      </c>
      <c r="V38" s="205">
        <v>1.0125</v>
      </c>
      <c r="W38" s="205"/>
      <c r="X38" s="205" t="s">
        <v>123</v>
      </c>
      <c r="Y38" s="205" t="s">
        <v>124</v>
      </c>
      <c r="Z38" s="199"/>
      <c r="AA38" s="199"/>
      <c r="AB38" s="199"/>
      <c r="AC38" s="199"/>
      <c r="AD38" s="199"/>
      <c r="AE38" s="199"/>
      <c r="AF38" s="199"/>
      <c r="AG38" s="199" t="s">
        <v>125</v>
      </c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</row>
    <row r="39" spans="1:60" outlineLevel="1" x14ac:dyDescent="0.2">
      <c r="A39" s="202"/>
      <c r="B39" s="203"/>
      <c r="C39" s="227" t="s">
        <v>160</v>
      </c>
      <c r="D39" s="206"/>
      <c r="E39" s="207">
        <v>1.5</v>
      </c>
      <c r="F39" s="205"/>
      <c r="G39" s="205"/>
      <c r="H39" s="205"/>
      <c r="I39" s="205"/>
      <c r="J39" s="205"/>
      <c r="K39" s="205"/>
      <c r="L39" s="205"/>
      <c r="M39" s="205"/>
      <c r="N39" s="204"/>
      <c r="O39" s="204"/>
      <c r="P39" s="204"/>
      <c r="Q39" s="204"/>
      <c r="R39" s="205"/>
      <c r="S39" s="205"/>
      <c r="T39" s="205"/>
      <c r="U39" s="205"/>
      <c r="V39" s="205"/>
      <c r="W39" s="205"/>
      <c r="X39" s="205"/>
      <c r="Y39" s="205"/>
      <c r="Z39" s="199"/>
      <c r="AA39" s="199"/>
      <c r="AB39" s="199"/>
      <c r="AC39" s="199"/>
      <c r="AD39" s="199"/>
      <c r="AE39" s="199"/>
      <c r="AF39" s="199"/>
      <c r="AG39" s="199" t="s">
        <v>127</v>
      </c>
      <c r="AH39" s="199">
        <v>0</v>
      </c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</row>
    <row r="40" spans="1:60" outlineLevel="2" x14ac:dyDescent="0.2">
      <c r="A40" s="202"/>
      <c r="B40" s="203"/>
      <c r="C40" s="227" t="s">
        <v>161</v>
      </c>
      <c r="D40" s="206"/>
      <c r="E40" s="207">
        <v>0.75</v>
      </c>
      <c r="F40" s="205"/>
      <c r="G40" s="205"/>
      <c r="H40" s="205"/>
      <c r="I40" s="205"/>
      <c r="J40" s="205"/>
      <c r="K40" s="205"/>
      <c r="L40" s="205"/>
      <c r="M40" s="205"/>
      <c r="N40" s="204"/>
      <c r="O40" s="204"/>
      <c r="P40" s="204"/>
      <c r="Q40" s="204"/>
      <c r="R40" s="205"/>
      <c r="S40" s="205"/>
      <c r="T40" s="205"/>
      <c r="U40" s="205"/>
      <c r="V40" s="205"/>
      <c r="W40" s="205"/>
      <c r="X40" s="205"/>
      <c r="Y40" s="205"/>
      <c r="Z40" s="199"/>
      <c r="AA40" s="199"/>
      <c r="AB40" s="199"/>
      <c r="AC40" s="199"/>
      <c r="AD40" s="199"/>
      <c r="AE40" s="199"/>
      <c r="AF40" s="199"/>
      <c r="AG40" s="199" t="s">
        <v>127</v>
      </c>
      <c r="AH40" s="199">
        <v>0</v>
      </c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</row>
    <row r="41" spans="1:60" x14ac:dyDescent="0.2">
      <c r="A41" s="210" t="s">
        <v>117</v>
      </c>
      <c r="B41" s="211" t="s">
        <v>70</v>
      </c>
      <c r="C41" s="225" t="s">
        <v>71</v>
      </c>
      <c r="D41" s="212"/>
      <c r="E41" s="213"/>
      <c r="F41" s="214"/>
      <c r="G41" s="215">
        <f>SUM(G42:G74)</f>
        <v>0</v>
      </c>
      <c r="H41" s="209"/>
      <c r="I41" s="209">
        <v>77227.37</v>
      </c>
      <c r="J41" s="209"/>
      <c r="K41" s="209">
        <v>68055.47</v>
      </c>
      <c r="L41" s="209"/>
      <c r="M41" s="209"/>
      <c r="N41" s="208"/>
      <c r="O41" s="208"/>
      <c r="P41" s="208"/>
      <c r="Q41" s="208"/>
      <c r="R41" s="209"/>
      <c r="S41" s="209"/>
      <c r="T41" s="209"/>
      <c r="U41" s="209"/>
      <c r="V41" s="209"/>
      <c r="W41" s="209"/>
      <c r="X41" s="209"/>
      <c r="Y41" s="209"/>
      <c r="AG41" t="s">
        <v>118</v>
      </c>
    </row>
    <row r="42" spans="1:60" ht="22.5" x14ac:dyDescent="0.2">
      <c r="A42" s="216">
        <v>13</v>
      </c>
      <c r="B42" s="217" t="s">
        <v>164</v>
      </c>
      <c r="C42" s="226" t="s">
        <v>165</v>
      </c>
      <c r="D42" s="218" t="s">
        <v>166</v>
      </c>
      <c r="E42" s="219">
        <v>2.155E-2</v>
      </c>
      <c r="F42" s="246"/>
      <c r="G42" s="220">
        <f>F42*E42</f>
        <v>0</v>
      </c>
      <c r="H42" s="205">
        <v>43396.84</v>
      </c>
      <c r="I42" s="205">
        <v>935.2019019999999</v>
      </c>
      <c r="J42" s="205">
        <v>31563.16</v>
      </c>
      <c r="K42" s="205">
        <v>680.18609800000002</v>
      </c>
      <c r="L42" s="205">
        <v>21</v>
      </c>
      <c r="M42" s="205">
        <v>1954.6219000000001</v>
      </c>
      <c r="N42" s="204">
        <v>1.01701</v>
      </c>
      <c r="O42" s="204">
        <v>2.1916565499999999E-2</v>
      </c>
      <c r="P42" s="204">
        <v>0</v>
      </c>
      <c r="Q42" s="204">
        <v>0</v>
      </c>
      <c r="R42" s="205"/>
      <c r="S42" s="205" t="s">
        <v>122</v>
      </c>
      <c r="T42" s="205" t="s">
        <v>122</v>
      </c>
      <c r="U42" s="205">
        <v>56.345999999999997</v>
      </c>
      <c r="V42" s="205">
        <v>1.2142563</v>
      </c>
      <c r="W42" s="205"/>
      <c r="X42" s="205" t="s">
        <v>123</v>
      </c>
      <c r="Y42" s="205" t="s">
        <v>124</v>
      </c>
      <c r="Z42" s="199"/>
      <c r="AA42" s="199"/>
      <c r="AB42" s="199"/>
      <c r="AC42" s="199"/>
      <c r="AD42" s="199"/>
      <c r="AE42" s="199"/>
      <c r="AF42" s="199"/>
      <c r="AG42" s="199" t="s">
        <v>125</v>
      </c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</row>
    <row r="43" spans="1:60" ht="22.5" outlineLevel="1" x14ac:dyDescent="0.2">
      <c r="A43" s="202"/>
      <c r="B43" s="203"/>
      <c r="C43" s="227" t="s">
        <v>167</v>
      </c>
      <c r="D43" s="206"/>
      <c r="E43" s="207">
        <v>2.155E-2</v>
      </c>
      <c r="F43" s="205"/>
      <c r="G43" s="205"/>
      <c r="H43" s="205"/>
      <c r="I43" s="205"/>
      <c r="J43" s="205"/>
      <c r="K43" s="205"/>
      <c r="L43" s="205"/>
      <c r="M43" s="205"/>
      <c r="N43" s="204"/>
      <c r="O43" s="204"/>
      <c r="P43" s="204"/>
      <c r="Q43" s="204"/>
      <c r="R43" s="205"/>
      <c r="S43" s="205"/>
      <c r="T43" s="205"/>
      <c r="U43" s="205"/>
      <c r="V43" s="205"/>
      <c r="W43" s="205"/>
      <c r="X43" s="205"/>
      <c r="Y43" s="205"/>
      <c r="Z43" s="199"/>
      <c r="AA43" s="199"/>
      <c r="AB43" s="199"/>
      <c r="AC43" s="199"/>
      <c r="AD43" s="199"/>
      <c r="AE43" s="199"/>
      <c r="AF43" s="199"/>
      <c r="AG43" s="199" t="s">
        <v>127</v>
      </c>
      <c r="AH43" s="199">
        <v>0</v>
      </c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</row>
    <row r="44" spans="1:60" x14ac:dyDescent="0.2">
      <c r="A44" s="216">
        <v>14</v>
      </c>
      <c r="B44" s="217" t="s">
        <v>168</v>
      </c>
      <c r="C44" s="226" t="s">
        <v>169</v>
      </c>
      <c r="D44" s="218" t="s">
        <v>131</v>
      </c>
      <c r="E44" s="219">
        <v>17.614999999999998</v>
      </c>
      <c r="F44" s="246"/>
      <c r="G44" s="220">
        <f>F44*E44</f>
        <v>0</v>
      </c>
      <c r="H44" s="205">
        <v>138.31</v>
      </c>
      <c r="I44" s="205">
        <v>2436.3306499999999</v>
      </c>
      <c r="J44" s="205">
        <v>1617.69</v>
      </c>
      <c r="K44" s="205">
        <v>28495.609349999999</v>
      </c>
      <c r="L44" s="205">
        <v>21</v>
      </c>
      <c r="M44" s="205">
        <v>37427.647400000002</v>
      </c>
      <c r="N44" s="204">
        <v>3.29E-3</v>
      </c>
      <c r="O44" s="204">
        <v>5.7953349999999994E-2</v>
      </c>
      <c r="P44" s="204">
        <v>0</v>
      </c>
      <c r="Q44" s="204">
        <v>0</v>
      </c>
      <c r="R44" s="205"/>
      <c r="S44" s="205" t="s">
        <v>122</v>
      </c>
      <c r="T44" s="205" t="s">
        <v>122</v>
      </c>
      <c r="U44" s="205">
        <v>1.877</v>
      </c>
      <c r="V44" s="205">
        <v>33.063354999999994</v>
      </c>
      <c r="W44" s="205"/>
      <c r="X44" s="205" t="s">
        <v>123</v>
      </c>
      <c r="Y44" s="205" t="s">
        <v>124</v>
      </c>
      <c r="Z44" s="199"/>
      <c r="AA44" s="199"/>
      <c r="AB44" s="199"/>
      <c r="AC44" s="199"/>
      <c r="AD44" s="199"/>
      <c r="AE44" s="199"/>
      <c r="AF44" s="199"/>
      <c r="AG44" s="199" t="s">
        <v>125</v>
      </c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</row>
    <row r="45" spans="1:60" outlineLevel="1" x14ac:dyDescent="0.2">
      <c r="A45" s="202"/>
      <c r="B45" s="203"/>
      <c r="C45" s="227" t="s">
        <v>170</v>
      </c>
      <c r="D45" s="206"/>
      <c r="E45" s="207">
        <v>17.614999999999998</v>
      </c>
      <c r="F45" s="205"/>
      <c r="G45" s="205"/>
      <c r="H45" s="205"/>
      <c r="I45" s="205"/>
      <c r="J45" s="205"/>
      <c r="K45" s="205"/>
      <c r="L45" s="205"/>
      <c r="M45" s="205"/>
      <c r="N45" s="204"/>
      <c r="O45" s="204"/>
      <c r="P45" s="204"/>
      <c r="Q45" s="204"/>
      <c r="R45" s="205"/>
      <c r="S45" s="205"/>
      <c r="T45" s="205"/>
      <c r="U45" s="205"/>
      <c r="V45" s="205"/>
      <c r="W45" s="205"/>
      <c r="X45" s="205"/>
      <c r="Y45" s="205"/>
      <c r="Z45" s="199"/>
      <c r="AA45" s="199"/>
      <c r="AB45" s="199"/>
      <c r="AC45" s="199"/>
      <c r="AD45" s="199"/>
      <c r="AE45" s="199"/>
      <c r="AF45" s="199"/>
      <c r="AG45" s="199" t="s">
        <v>127</v>
      </c>
      <c r="AH45" s="199">
        <v>0</v>
      </c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</row>
    <row r="46" spans="1:60" x14ac:dyDescent="0.2">
      <c r="A46" s="221">
        <v>15</v>
      </c>
      <c r="B46" s="222" t="s">
        <v>171</v>
      </c>
      <c r="C46" s="228" t="s">
        <v>172</v>
      </c>
      <c r="D46" s="223" t="s">
        <v>173</v>
      </c>
      <c r="E46" s="224">
        <v>1</v>
      </c>
      <c r="F46" s="247"/>
      <c r="G46" s="220">
        <f t="shared" ref="G46:G47" si="0">F46*E46</f>
        <v>0</v>
      </c>
      <c r="H46" s="205">
        <v>2063.91</v>
      </c>
      <c r="I46" s="205">
        <v>2063.91</v>
      </c>
      <c r="J46" s="205">
        <v>6436.09</v>
      </c>
      <c r="K46" s="205">
        <v>6436.09</v>
      </c>
      <c r="L46" s="205">
        <v>21</v>
      </c>
      <c r="M46" s="205">
        <v>10285</v>
      </c>
      <c r="N46" s="204">
        <v>5.4080000000000003E-2</v>
      </c>
      <c r="O46" s="204">
        <v>5.4080000000000003E-2</v>
      </c>
      <c r="P46" s="204">
        <v>0</v>
      </c>
      <c r="Q46" s="204">
        <v>0</v>
      </c>
      <c r="R46" s="205"/>
      <c r="S46" s="205" t="s">
        <v>174</v>
      </c>
      <c r="T46" s="205" t="s">
        <v>175</v>
      </c>
      <c r="U46" s="205">
        <v>3.2930000000000001</v>
      </c>
      <c r="V46" s="205">
        <v>3.2930000000000001</v>
      </c>
      <c r="W46" s="205"/>
      <c r="X46" s="205" t="s">
        <v>123</v>
      </c>
      <c r="Y46" s="205" t="s">
        <v>124</v>
      </c>
      <c r="Z46" s="199"/>
      <c r="AA46" s="199"/>
      <c r="AB46" s="199"/>
      <c r="AC46" s="199"/>
      <c r="AD46" s="199"/>
      <c r="AE46" s="199"/>
      <c r="AF46" s="199"/>
      <c r="AG46" s="199" t="s">
        <v>125</v>
      </c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</row>
    <row r="47" spans="1:60" ht="22.5" x14ac:dyDescent="0.2">
      <c r="A47" s="216">
        <v>16</v>
      </c>
      <c r="B47" s="217" t="s">
        <v>176</v>
      </c>
      <c r="C47" s="226" t="s">
        <v>177</v>
      </c>
      <c r="D47" s="218" t="s">
        <v>166</v>
      </c>
      <c r="E47" s="219">
        <v>0.14582000000000001</v>
      </c>
      <c r="F47" s="246"/>
      <c r="G47" s="220">
        <f t="shared" si="0"/>
        <v>0</v>
      </c>
      <c r="H47" s="205">
        <v>67338.94</v>
      </c>
      <c r="I47" s="205">
        <v>9819.3642307999999</v>
      </c>
      <c r="J47" s="205">
        <v>12522.84</v>
      </c>
      <c r="K47" s="205">
        <v>1826.0805288000001</v>
      </c>
      <c r="L47" s="205">
        <v>21</v>
      </c>
      <c r="M47" s="205">
        <v>14090.982400000001</v>
      </c>
      <c r="N47" s="204">
        <v>1.0970899999999999</v>
      </c>
      <c r="O47" s="204">
        <v>0.1599776638</v>
      </c>
      <c r="P47" s="204">
        <v>0</v>
      </c>
      <c r="Q47" s="204">
        <v>0</v>
      </c>
      <c r="R47" s="205"/>
      <c r="S47" s="205" t="s">
        <v>174</v>
      </c>
      <c r="T47" s="205" t="s">
        <v>178</v>
      </c>
      <c r="U47" s="205">
        <v>16.582999999999998</v>
      </c>
      <c r="V47" s="205">
        <v>2.4181330599999997</v>
      </c>
      <c r="W47" s="205"/>
      <c r="X47" s="205" t="s">
        <v>123</v>
      </c>
      <c r="Y47" s="205" t="s">
        <v>124</v>
      </c>
      <c r="Z47" s="199"/>
      <c r="AA47" s="199"/>
      <c r="AB47" s="199"/>
      <c r="AC47" s="199"/>
      <c r="AD47" s="199"/>
      <c r="AE47" s="199"/>
      <c r="AF47" s="199"/>
      <c r="AG47" s="199" t="s">
        <v>125</v>
      </c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</row>
    <row r="48" spans="1:60" outlineLevel="1" x14ac:dyDescent="0.2">
      <c r="A48" s="202"/>
      <c r="B48" s="203"/>
      <c r="C48" s="227" t="s">
        <v>179</v>
      </c>
      <c r="D48" s="206"/>
      <c r="E48" s="207">
        <v>4.0320000000000002E-2</v>
      </c>
      <c r="F48" s="205"/>
      <c r="G48" s="205"/>
      <c r="H48" s="205"/>
      <c r="I48" s="205"/>
      <c r="J48" s="205"/>
      <c r="K48" s="205"/>
      <c r="L48" s="205"/>
      <c r="M48" s="205"/>
      <c r="N48" s="204"/>
      <c r="O48" s="204"/>
      <c r="P48" s="204"/>
      <c r="Q48" s="204"/>
      <c r="R48" s="205"/>
      <c r="S48" s="205"/>
      <c r="T48" s="205"/>
      <c r="U48" s="205"/>
      <c r="V48" s="205"/>
      <c r="W48" s="205"/>
      <c r="X48" s="205"/>
      <c r="Y48" s="205"/>
      <c r="Z48" s="199"/>
      <c r="AA48" s="199"/>
      <c r="AB48" s="199"/>
      <c r="AC48" s="199"/>
      <c r="AD48" s="199"/>
      <c r="AE48" s="199"/>
      <c r="AF48" s="199"/>
      <c r="AG48" s="199" t="s">
        <v>127</v>
      </c>
      <c r="AH48" s="199">
        <v>0</v>
      </c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</row>
    <row r="49" spans="1:60" outlineLevel="2" x14ac:dyDescent="0.2">
      <c r="A49" s="202"/>
      <c r="B49" s="203"/>
      <c r="C49" s="227" t="s">
        <v>180</v>
      </c>
      <c r="D49" s="206"/>
      <c r="E49" s="207">
        <v>0.1055</v>
      </c>
      <c r="F49" s="205"/>
      <c r="G49" s="205"/>
      <c r="H49" s="205"/>
      <c r="I49" s="205"/>
      <c r="J49" s="205"/>
      <c r="K49" s="205"/>
      <c r="L49" s="205"/>
      <c r="M49" s="205"/>
      <c r="N49" s="204"/>
      <c r="O49" s="204"/>
      <c r="P49" s="204"/>
      <c r="Q49" s="204"/>
      <c r="R49" s="205"/>
      <c r="S49" s="205"/>
      <c r="T49" s="205"/>
      <c r="U49" s="205"/>
      <c r="V49" s="205"/>
      <c r="W49" s="205"/>
      <c r="X49" s="205"/>
      <c r="Y49" s="205"/>
      <c r="Z49" s="199"/>
      <c r="AA49" s="199"/>
      <c r="AB49" s="199"/>
      <c r="AC49" s="199"/>
      <c r="AD49" s="199"/>
      <c r="AE49" s="199"/>
      <c r="AF49" s="199"/>
      <c r="AG49" s="199" t="s">
        <v>127</v>
      </c>
      <c r="AH49" s="199">
        <v>0</v>
      </c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</row>
    <row r="50" spans="1:60" x14ac:dyDescent="0.2">
      <c r="A50" s="216">
        <v>17</v>
      </c>
      <c r="B50" s="217" t="s">
        <v>181</v>
      </c>
      <c r="C50" s="226" t="s">
        <v>182</v>
      </c>
      <c r="D50" s="218" t="s">
        <v>135</v>
      </c>
      <c r="E50" s="219">
        <v>0.35</v>
      </c>
      <c r="F50" s="246"/>
      <c r="G50" s="220">
        <f>F50*E50</f>
        <v>0</v>
      </c>
      <c r="H50" s="205">
        <v>0</v>
      </c>
      <c r="I50" s="205">
        <v>0</v>
      </c>
      <c r="J50" s="205">
        <v>11600</v>
      </c>
      <c r="K50" s="205">
        <v>4059.9999999999995</v>
      </c>
      <c r="L50" s="205">
        <v>21</v>
      </c>
      <c r="M50" s="205">
        <v>4912.6000000000004</v>
      </c>
      <c r="N50" s="204">
        <v>3.1086100000000001</v>
      </c>
      <c r="O50" s="204">
        <v>1.0880135</v>
      </c>
      <c r="P50" s="204">
        <v>0</v>
      </c>
      <c r="Q50" s="204">
        <v>0</v>
      </c>
      <c r="R50" s="205"/>
      <c r="S50" s="205" t="s">
        <v>174</v>
      </c>
      <c r="T50" s="205" t="s">
        <v>122</v>
      </c>
      <c r="U50" s="205">
        <v>11.407999999999999</v>
      </c>
      <c r="V50" s="205">
        <v>3.9927999999999995</v>
      </c>
      <c r="W50" s="205"/>
      <c r="X50" s="205" t="s">
        <v>123</v>
      </c>
      <c r="Y50" s="205" t="s">
        <v>124</v>
      </c>
      <c r="Z50" s="199"/>
      <c r="AA50" s="199"/>
      <c r="AB50" s="199"/>
      <c r="AC50" s="199"/>
      <c r="AD50" s="199"/>
      <c r="AE50" s="199"/>
      <c r="AF50" s="199"/>
      <c r="AG50" s="199" t="s">
        <v>125</v>
      </c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</row>
    <row r="51" spans="1:60" outlineLevel="1" x14ac:dyDescent="0.2">
      <c r="A51" s="202"/>
      <c r="B51" s="203"/>
      <c r="C51" s="227" t="s">
        <v>183</v>
      </c>
      <c r="D51" s="206"/>
      <c r="E51" s="207">
        <v>0.35</v>
      </c>
      <c r="F51" s="205"/>
      <c r="G51" s="205"/>
      <c r="H51" s="205"/>
      <c r="I51" s="205"/>
      <c r="J51" s="205"/>
      <c r="K51" s="205"/>
      <c r="L51" s="205"/>
      <c r="M51" s="205"/>
      <c r="N51" s="204"/>
      <c r="O51" s="204"/>
      <c r="P51" s="204"/>
      <c r="Q51" s="204"/>
      <c r="R51" s="205"/>
      <c r="S51" s="205"/>
      <c r="T51" s="205"/>
      <c r="U51" s="205"/>
      <c r="V51" s="205"/>
      <c r="W51" s="205"/>
      <c r="X51" s="205"/>
      <c r="Y51" s="205"/>
      <c r="Z51" s="199"/>
      <c r="AA51" s="199"/>
      <c r="AB51" s="199"/>
      <c r="AC51" s="199"/>
      <c r="AD51" s="199"/>
      <c r="AE51" s="199"/>
      <c r="AF51" s="199"/>
      <c r="AG51" s="199" t="s">
        <v>127</v>
      </c>
      <c r="AH51" s="199">
        <v>0</v>
      </c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</row>
    <row r="52" spans="1:60" ht="22.5" x14ac:dyDescent="0.2">
      <c r="A52" s="221">
        <v>18</v>
      </c>
      <c r="B52" s="222" t="s">
        <v>184</v>
      </c>
      <c r="C52" s="228" t="s">
        <v>185</v>
      </c>
      <c r="D52" s="223" t="s">
        <v>186</v>
      </c>
      <c r="E52" s="224">
        <v>5</v>
      </c>
      <c r="F52" s="247"/>
      <c r="G52" s="220">
        <f t="shared" ref="G52:G53" si="1">F52*E52</f>
        <v>0</v>
      </c>
      <c r="H52" s="205">
        <v>121.25</v>
      </c>
      <c r="I52" s="205">
        <v>606.25</v>
      </c>
      <c r="J52" s="205">
        <v>1128.75</v>
      </c>
      <c r="K52" s="205">
        <v>5643.75</v>
      </c>
      <c r="L52" s="205">
        <v>21</v>
      </c>
      <c r="M52" s="205">
        <v>7562.5</v>
      </c>
      <c r="N52" s="204">
        <v>2.2000000000000001E-4</v>
      </c>
      <c r="O52" s="204">
        <v>1.1000000000000001E-3</v>
      </c>
      <c r="P52" s="204">
        <v>0</v>
      </c>
      <c r="Q52" s="204">
        <v>0</v>
      </c>
      <c r="R52" s="205"/>
      <c r="S52" s="205" t="s">
        <v>174</v>
      </c>
      <c r="T52" s="205" t="s">
        <v>175</v>
      </c>
      <c r="U52" s="205">
        <v>0.78900000000000003</v>
      </c>
      <c r="V52" s="205">
        <v>3.9450000000000003</v>
      </c>
      <c r="W52" s="205"/>
      <c r="X52" s="205" t="s">
        <v>123</v>
      </c>
      <c r="Y52" s="205" t="s">
        <v>124</v>
      </c>
      <c r="Z52" s="199"/>
      <c r="AA52" s="199"/>
      <c r="AB52" s="199"/>
      <c r="AC52" s="199"/>
      <c r="AD52" s="199"/>
      <c r="AE52" s="199"/>
      <c r="AF52" s="199"/>
      <c r="AG52" s="199" t="s">
        <v>125</v>
      </c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</row>
    <row r="53" spans="1:60" ht="22.5" x14ac:dyDescent="0.2">
      <c r="A53" s="216">
        <v>19</v>
      </c>
      <c r="B53" s="217" t="s">
        <v>187</v>
      </c>
      <c r="C53" s="226" t="s">
        <v>188</v>
      </c>
      <c r="D53" s="218" t="s">
        <v>189</v>
      </c>
      <c r="E53" s="219">
        <v>154.91665</v>
      </c>
      <c r="F53" s="246"/>
      <c r="G53" s="220">
        <f t="shared" si="1"/>
        <v>0</v>
      </c>
      <c r="H53" s="205">
        <v>0</v>
      </c>
      <c r="I53" s="205">
        <v>0</v>
      </c>
      <c r="J53" s="205">
        <v>135</v>
      </c>
      <c r="K53" s="205">
        <v>20913.747750000002</v>
      </c>
      <c r="L53" s="205">
        <v>21</v>
      </c>
      <c r="M53" s="205">
        <v>25305.637500000001</v>
      </c>
      <c r="N53" s="204">
        <v>0</v>
      </c>
      <c r="O53" s="204">
        <v>0</v>
      </c>
      <c r="P53" s="204">
        <v>0</v>
      </c>
      <c r="Q53" s="204">
        <v>0</v>
      </c>
      <c r="R53" s="205"/>
      <c r="S53" s="205" t="s">
        <v>174</v>
      </c>
      <c r="T53" s="205" t="s">
        <v>175</v>
      </c>
      <c r="U53" s="205">
        <v>0</v>
      </c>
      <c r="V53" s="205">
        <v>0</v>
      </c>
      <c r="W53" s="205"/>
      <c r="X53" s="205" t="s">
        <v>190</v>
      </c>
      <c r="Y53" s="205" t="s">
        <v>124</v>
      </c>
      <c r="Z53" s="199"/>
      <c r="AA53" s="199"/>
      <c r="AB53" s="199"/>
      <c r="AC53" s="199"/>
      <c r="AD53" s="199"/>
      <c r="AE53" s="199"/>
      <c r="AF53" s="199"/>
      <c r="AG53" s="199" t="s">
        <v>191</v>
      </c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</row>
    <row r="54" spans="1:60" ht="22.5" outlineLevel="1" x14ac:dyDescent="0.2">
      <c r="A54" s="202"/>
      <c r="B54" s="203"/>
      <c r="C54" s="227" t="s">
        <v>192</v>
      </c>
      <c r="D54" s="206"/>
      <c r="E54" s="207">
        <v>58.904000000000003</v>
      </c>
      <c r="F54" s="205"/>
      <c r="G54" s="205"/>
      <c r="H54" s="205"/>
      <c r="I54" s="205"/>
      <c r="J54" s="205"/>
      <c r="K54" s="205"/>
      <c r="L54" s="205"/>
      <c r="M54" s="205"/>
      <c r="N54" s="204"/>
      <c r="O54" s="204"/>
      <c r="P54" s="204"/>
      <c r="Q54" s="204"/>
      <c r="R54" s="205"/>
      <c r="S54" s="205"/>
      <c r="T54" s="205"/>
      <c r="U54" s="205"/>
      <c r="V54" s="205"/>
      <c r="W54" s="205"/>
      <c r="X54" s="205"/>
      <c r="Y54" s="205"/>
      <c r="Z54" s="199"/>
      <c r="AA54" s="199"/>
      <c r="AB54" s="199"/>
      <c r="AC54" s="199"/>
      <c r="AD54" s="199"/>
      <c r="AE54" s="199"/>
      <c r="AF54" s="199"/>
      <c r="AG54" s="199" t="s">
        <v>127</v>
      </c>
      <c r="AH54" s="199">
        <v>0</v>
      </c>
      <c r="AI54" s="199"/>
      <c r="AJ54" s="199"/>
      <c r="AK54" s="199"/>
      <c r="AL54" s="199"/>
      <c r="AM54" s="199"/>
      <c r="AN54" s="199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  <c r="BG54" s="199"/>
      <c r="BH54" s="199"/>
    </row>
    <row r="55" spans="1:60" ht="22.5" outlineLevel="2" x14ac:dyDescent="0.2">
      <c r="A55" s="202"/>
      <c r="B55" s="203"/>
      <c r="C55" s="227" t="s">
        <v>193</v>
      </c>
      <c r="D55" s="206"/>
      <c r="E55" s="207">
        <v>9.0719999999999992</v>
      </c>
      <c r="F55" s="205"/>
      <c r="G55" s="205"/>
      <c r="H55" s="205"/>
      <c r="I55" s="205"/>
      <c r="J55" s="205"/>
      <c r="K55" s="205"/>
      <c r="L55" s="205"/>
      <c r="M55" s="205"/>
      <c r="N55" s="204"/>
      <c r="O55" s="204"/>
      <c r="P55" s="204"/>
      <c r="Q55" s="204"/>
      <c r="R55" s="205"/>
      <c r="S55" s="205"/>
      <c r="T55" s="205"/>
      <c r="U55" s="205"/>
      <c r="V55" s="205"/>
      <c r="W55" s="205"/>
      <c r="X55" s="205"/>
      <c r="Y55" s="205"/>
      <c r="Z55" s="199"/>
      <c r="AA55" s="199"/>
      <c r="AB55" s="199"/>
      <c r="AC55" s="199"/>
      <c r="AD55" s="199"/>
      <c r="AE55" s="199"/>
      <c r="AF55" s="199"/>
      <c r="AG55" s="199" t="s">
        <v>127</v>
      </c>
      <c r="AH55" s="199">
        <v>0</v>
      </c>
      <c r="AI55" s="199"/>
      <c r="AJ55" s="199"/>
      <c r="AK55" s="199"/>
      <c r="AL55" s="199"/>
      <c r="AM55" s="199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  <c r="BG55" s="199"/>
      <c r="BH55" s="199"/>
    </row>
    <row r="56" spans="1:60" outlineLevel="2" x14ac:dyDescent="0.2">
      <c r="A56" s="202"/>
      <c r="B56" s="203"/>
      <c r="C56" s="227" t="s">
        <v>194</v>
      </c>
      <c r="D56" s="206"/>
      <c r="E56" s="207">
        <v>11.94</v>
      </c>
      <c r="F56" s="205"/>
      <c r="G56" s="205"/>
      <c r="H56" s="205"/>
      <c r="I56" s="205"/>
      <c r="J56" s="205"/>
      <c r="K56" s="205"/>
      <c r="L56" s="205"/>
      <c r="M56" s="205"/>
      <c r="N56" s="204"/>
      <c r="O56" s="204"/>
      <c r="P56" s="204"/>
      <c r="Q56" s="204"/>
      <c r="R56" s="205"/>
      <c r="S56" s="205"/>
      <c r="T56" s="205"/>
      <c r="U56" s="205"/>
      <c r="V56" s="205"/>
      <c r="W56" s="205"/>
      <c r="X56" s="205"/>
      <c r="Y56" s="205"/>
      <c r="Z56" s="199"/>
      <c r="AA56" s="199"/>
      <c r="AB56" s="199"/>
      <c r="AC56" s="199"/>
      <c r="AD56" s="199"/>
      <c r="AE56" s="199"/>
      <c r="AF56" s="199"/>
      <c r="AG56" s="199" t="s">
        <v>127</v>
      </c>
      <c r="AH56" s="199">
        <v>0</v>
      </c>
      <c r="AI56" s="199"/>
      <c r="AJ56" s="199"/>
      <c r="AK56" s="199"/>
      <c r="AL56" s="199"/>
      <c r="AM56" s="199"/>
      <c r="AN56" s="199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  <c r="BB56" s="199"/>
      <c r="BC56" s="199"/>
      <c r="BD56" s="199"/>
      <c r="BE56" s="199"/>
      <c r="BF56" s="199"/>
      <c r="BG56" s="199"/>
      <c r="BH56" s="199"/>
    </row>
    <row r="57" spans="1:60" ht="22.5" outlineLevel="2" x14ac:dyDescent="0.2">
      <c r="A57" s="202"/>
      <c r="B57" s="203"/>
      <c r="C57" s="227" t="s">
        <v>195</v>
      </c>
      <c r="D57" s="206"/>
      <c r="E57" s="207">
        <v>69.804500000000004</v>
      </c>
      <c r="F57" s="205"/>
      <c r="G57" s="205"/>
      <c r="H57" s="205"/>
      <c r="I57" s="205"/>
      <c r="J57" s="205"/>
      <c r="K57" s="205"/>
      <c r="L57" s="205"/>
      <c r="M57" s="205"/>
      <c r="N57" s="204"/>
      <c r="O57" s="204"/>
      <c r="P57" s="204"/>
      <c r="Q57" s="204"/>
      <c r="R57" s="205"/>
      <c r="S57" s="205"/>
      <c r="T57" s="205"/>
      <c r="U57" s="205"/>
      <c r="V57" s="205"/>
      <c r="W57" s="205"/>
      <c r="X57" s="205"/>
      <c r="Y57" s="205"/>
      <c r="Z57" s="199"/>
      <c r="AA57" s="199"/>
      <c r="AB57" s="199"/>
      <c r="AC57" s="199"/>
      <c r="AD57" s="199"/>
      <c r="AE57" s="199"/>
      <c r="AF57" s="199"/>
      <c r="AG57" s="199" t="s">
        <v>127</v>
      </c>
      <c r="AH57" s="199">
        <v>0</v>
      </c>
      <c r="AI57" s="199"/>
      <c r="AJ57" s="199"/>
      <c r="AK57" s="199"/>
      <c r="AL57" s="199"/>
      <c r="AM57" s="199"/>
      <c r="AN57" s="199"/>
      <c r="AO57" s="199"/>
      <c r="AP57" s="199"/>
      <c r="AQ57" s="199"/>
      <c r="AR57" s="199"/>
      <c r="AS57" s="199"/>
      <c r="AT57" s="199"/>
      <c r="AU57" s="199"/>
      <c r="AV57" s="199"/>
      <c r="AW57" s="199"/>
      <c r="AX57" s="199"/>
      <c r="AY57" s="199"/>
      <c r="AZ57" s="199"/>
      <c r="BA57" s="199"/>
      <c r="BB57" s="199"/>
      <c r="BC57" s="199"/>
      <c r="BD57" s="199"/>
      <c r="BE57" s="199"/>
      <c r="BF57" s="199"/>
      <c r="BG57" s="199"/>
      <c r="BH57" s="199"/>
    </row>
    <row r="58" spans="1:60" ht="22.5" outlineLevel="2" x14ac:dyDescent="0.2">
      <c r="A58" s="202"/>
      <c r="B58" s="203"/>
      <c r="C58" s="227" t="s">
        <v>196</v>
      </c>
      <c r="D58" s="206"/>
      <c r="E58" s="207">
        <v>5.1961500000000003</v>
      </c>
      <c r="F58" s="205"/>
      <c r="G58" s="205"/>
      <c r="H58" s="205"/>
      <c r="I58" s="205"/>
      <c r="J58" s="205"/>
      <c r="K58" s="205"/>
      <c r="L58" s="205"/>
      <c r="M58" s="205"/>
      <c r="N58" s="204"/>
      <c r="O58" s="204"/>
      <c r="P58" s="204"/>
      <c r="Q58" s="204"/>
      <c r="R58" s="205"/>
      <c r="S58" s="205"/>
      <c r="T58" s="205"/>
      <c r="U58" s="205"/>
      <c r="V58" s="205"/>
      <c r="W58" s="205"/>
      <c r="X58" s="205"/>
      <c r="Y58" s="205"/>
      <c r="Z58" s="199"/>
      <c r="AA58" s="199"/>
      <c r="AB58" s="199"/>
      <c r="AC58" s="199"/>
      <c r="AD58" s="199"/>
      <c r="AE58" s="199"/>
      <c r="AF58" s="199"/>
      <c r="AG58" s="199" t="s">
        <v>127</v>
      </c>
      <c r="AH58" s="199">
        <v>0</v>
      </c>
      <c r="AI58" s="199"/>
      <c r="AJ58" s="199"/>
      <c r="AK58" s="199"/>
      <c r="AL58" s="199"/>
      <c r="AM58" s="199"/>
      <c r="AN58" s="199"/>
      <c r="AO58" s="199"/>
      <c r="AP58" s="199"/>
      <c r="AQ58" s="199"/>
      <c r="AR58" s="199"/>
      <c r="AS58" s="199"/>
      <c r="AT58" s="199"/>
      <c r="AU58" s="199"/>
      <c r="AV58" s="199"/>
      <c r="AW58" s="199"/>
      <c r="AX58" s="199"/>
      <c r="AY58" s="199"/>
      <c r="AZ58" s="199"/>
      <c r="BA58" s="199"/>
      <c r="BB58" s="199"/>
      <c r="BC58" s="199"/>
      <c r="BD58" s="199"/>
      <c r="BE58" s="199"/>
      <c r="BF58" s="199"/>
      <c r="BG58" s="199"/>
      <c r="BH58" s="199"/>
    </row>
    <row r="59" spans="1:60" x14ac:dyDescent="0.2">
      <c r="A59" s="216">
        <v>20</v>
      </c>
      <c r="B59" s="217" t="s">
        <v>197</v>
      </c>
      <c r="C59" s="226" t="s">
        <v>198</v>
      </c>
      <c r="D59" s="218" t="s">
        <v>131</v>
      </c>
      <c r="E59" s="219">
        <v>0.63</v>
      </c>
      <c r="F59" s="246"/>
      <c r="G59" s="220">
        <f>F59*E59</f>
        <v>0</v>
      </c>
      <c r="H59" s="205">
        <v>135</v>
      </c>
      <c r="I59" s="205">
        <v>85.05</v>
      </c>
      <c r="J59" s="205">
        <v>0</v>
      </c>
      <c r="K59" s="205">
        <v>0</v>
      </c>
      <c r="L59" s="205">
        <v>21</v>
      </c>
      <c r="M59" s="205">
        <v>102.9105</v>
      </c>
      <c r="N59" s="204">
        <v>1.98E-3</v>
      </c>
      <c r="O59" s="204">
        <v>1.2474000000000001E-3</v>
      </c>
      <c r="P59" s="204">
        <v>0</v>
      </c>
      <c r="Q59" s="204">
        <v>0</v>
      </c>
      <c r="R59" s="205"/>
      <c r="S59" s="205" t="s">
        <v>174</v>
      </c>
      <c r="T59" s="205" t="s">
        <v>175</v>
      </c>
      <c r="U59" s="205">
        <v>0</v>
      </c>
      <c r="V59" s="205">
        <v>0</v>
      </c>
      <c r="W59" s="205"/>
      <c r="X59" s="205" t="s">
        <v>199</v>
      </c>
      <c r="Y59" s="205" t="s">
        <v>124</v>
      </c>
      <c r="Z59" s="199"/>
      <c r="AA59" s="199"/>
      <c r="AB59" s="199"/>
      <c r="AC59" s="199"/>
      <c r="AD59" s="199"/>
      <c r="AE59" s="199"/>
      <c r="AF59" s="199"/>
      <c r="AG59" s="199" t="s">
        <v>200</v>
      </c>
      <c r="AH59" s="199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199"/>
      <c r="AW59" s="199"/>
      <c r="AX59" s="199"/>
      <c r="AY59" s="199"/>
      <c r="AZ59" s="199"/>
      <c r="BA59" s="199"/>
      <c r="BB59" s="199"/>
      <c r="BC59" s="199"/>
      <c r="BD59" s="199"/>
      <c r="BE59" s="199"/>
      <c r="BF59" s="199"/>
      <c r="BG59" s="199"/>
      <c r="BH59" s="199"/>
    </row>
    <row r="60" spans="1:60" outlineLevel="1" x14ac:dyDescent="0.2">
      <c r="A60" s="202"/>
      <c r="B60" s="203"/>
      <c r="C60" s="227" t="s">
        <v>201</v>
      </c>
      <c r="D60" s="206"/>
      <c r="E60" s="207">
        <v>0.63</v>
      </c>
      <c r="F60" s="205"/>
      <c r="G60" s="205"/>
      <c r="H60" s="205"/>
      <c r="I60" s="205"/>
      <c r="J60" s="205"/>
      <c r="K60" s="205"/>
      <c r="L60" s="205"/>
      <c r="M60" s="205"/>
      <c r="N60" s="204"/>
      <c r="O60" s="204"/>
      <c r="P60" s="204"/>
      <c r="Q60" s="204"/>
      <c r="R60" s="205"/>
      <c r="S60" s="205"/>
      <c r="T60" s="205"/>
      <c r="U60" s="205"/>
      <c r="V60" s="205"/>
      <c r="W60" s="205"/>
      <c r="X60" s="205"/>
      <c r="Y60" s="205"/>
      <c r="Z60" s="199"/>
      <c r="AA60" s="199"/>
      <c r="AB60" s="199"/>
      <c r="AC60" s="199"/>
      <c r="AD60" s="199"/>
      <c r="AE60" s="199"/>
      <c r="AF60" s="199"/>
      <c r="AG60" s="199" t="s">
        <v>127</v>
      </c>
      <c r="AH60" s="199">
        <v>0</v>
      </c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99"/>
      <c r="BD60" s="199"/>
      <c r="BE60" s="199"/>
      <c r="BF60" s="199"/>
      <c r="BG60" s="199"/>
      <c r="BH60" s="199"/>
    </row>
    <row r="61" spans="1:60" x14ac:dyDescent="0.2">
      <c r="A61" s="216">
        <v>21</v>
      </c>
      <c r="B61" s="217" t="s">
        <v>202</v>
      </c>
      <c r="C61" s="226" t="s">
        <v>203</v>
      </c>
      <c r="D61" s="218" t="s">
        <v>135</v>
      </c>
      <c r="E61" s="219">
        <v>0.14757999999999999</v>
      </c>
      <c r="F61" s="246"/>
      <c r="G61" s="220">
        <f>F61*E61</f>
        <v>0</v>
      </c>
      <c r="H61" s="205">
        <v>12487</v>
      </c>
      <c r="I61" s="205">
        <v>1842.8314599999999</v>
      </c>
      <c r="J61" s="205">
        <v>0</v>
      </c>
      <c r="K61" s="205">
        <v>0</v>
      </c>
      <c r="L61" s="205">
        <v>21</v>
      </c>
      <c r="M61" s="205">
        <v>2229.8242999999998</v>
      </c>
      <c r="N61" s="204">
        <v>0.55000000000000004</v>
      </c>
      <c r="O61" s="204">
        <v>8.1169000000000005E-2</v>
      </c>
      <c r="P61" s="204">
        <v>0</v>
      </c>
      <c r="Q61" s="204">
        <v>0</v>
      </c>
      <c r="R61" s="205" t="s">
        <v>204</v>
      </c>
      <c r="S61" s="205" t="s">
        <v>122</v>
      </c>
      <c r="T61" s="205" t="s">
        <v>175</v>
      </c>
      <c r="U61" s="205">
        <v>0</v>
      </c>
      <c r="V61" s="205">
        <v>0</v>
      </c>
      <c r="W61" s="205"/>
      <c r="X61" s="205" t="s">
        <v>199</v>
      </c>
      <c r="Y61" s="205" t="s">
        <v>124</v>
      </c>
      <c r="Z61" s="199"/>
      <c r="AA61" s="199"/>
      <c r="AB61" s="199"/>
      <c r="AC61" s="199"/>
      <c r="AD61" s="199"/>
      <c r="AE61" s="199"/>
      <c r="AF61" s="199"/>
      <c r="AG61" s="199" t="s">
        <v>200</v>
      </c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  <c r="AW61" s="199"/>
      <c r="AX61" s="199"/>
      <c r="AY61" s="199"/>
      <c r="AZ61" s="199"/>
      <c r="BA61" s="199"/>
      <c r="BB61" s="199"/>
      <c r="BC61" s="199"/>
      <c r="BD61" s="199"/>
      <c r="BE61" s="199"/>
      <c r="BF61" s="199"/>
      <c r="BG61" s="199"/>
      <c r="BH61" s="199"/>
    </row>
    <row r="62" spans="1:60" ht="22.5" outlineLevel="1" x14ac:dyDescent="0.2">
      <c r="A62" s="202"/>
      <c r="B62" s="203"/>
      <c r="C62" s="227" t="s">
        <v>205</v>
      </c>
      <c r="D62" s="206"/>
      <c r="E62" s="207">
        <v>3.456E-2</v>
      </c>
      <c r="F62" s="205"/>
      <c r="G62" s="205"/>
      <c r="H62" s="205"/>
      <c r="I62" s="205"/>
      <c r="J62" s="205"/>
      <c r="K62" s="205"/>
      <c r="L62" s="205"/>
      <c r="M62" s="205"/>
      <c r="N62" s="204"/>
      <c r="O62" s="204"/>
      <c r="P62" s="204"/>
      <c r="Q62" s="204"/>
      <c r="R62" s="205"/>
      <c r="S62" s="205"/>
      <c r="T62" s="205"/>
      <c r="U62" s="205"/>
      <c r="V62" s="205"/>
      <c r="W62" s="205"/>
      <c r="X62" s="205"/>
      <c r="Y62" s="205"/>
      <c r="Z62" s="199"/>
      <c r="AA62" s="199"/>
      <c r="AB62" s="199"/>
      <c r="AC62" s="199"/>
      <c r="AD62" s="199"/>
      <c r="AE62" s="199"/>
      <c r="AF62" s="199"/>
      <c r="AG62" s="199" t="s">
        <v>127</v>
      </c>
      <c r="AH62" s="199">
        <v>0</v>
      </c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</row>
    <row r="63" spans="1:60" outlineLevel="2" x14ac:dyDescent="0.2">
      <c r="A63" s="202"/>
      <c r="B63" s="203"/>
      <c r="C63" s="227" t="s">
        <v>206</v>
      </c>
      <c r="D63" s="206"/>
      <c r="E63" s="207">
        <v>5.1200000000000002E-2</v>
      </c>
      <c r="F63" s="205"/>
      <c r="G63" s="205"/>
      <c r="H63" s="205"/>
      <c r="I63" s="205"/>
      <c r="J63" s="205"/>
      <c r="K63" s="205"/>
      <c r="L63" s="205"/>
      <c r="M63" s="205"/>
      <c r="N63" s="204"/>
      <c r="O63" s="204"/>
      <c r="P63" s="204"/>
      <c r="Q63" s="204"/>
      <c r="R63" s="205"/>
      <c r="S63" s="205"/>
      <c r="T63" s="205"/>
      <c r="U63" s="205"/>
      <c r="V63" s="205"/>
      <c r="W63" s="205"/>
      <c r="X63" s="205"/>
      <c r="Y63" s="205"/>
      <c r="Z63" s="199"/>
      <c r="AA63" s="199"/>
      <c r="AB63" s="199"/>
      <c r="AC63" s="199"/>
      <c r="AD63" s="199"/>
      <c r="AE63" s="199"/>
      <c r="AF63" s="199"/>
      <c r="AG63" s="199" t="s">
        <v>127</v>
      </c>
      <c r="AH63" s="199">
        <v>0</v>
      </c>
      <c r="AI63" s="199"/>
      <c r="AJ63" s="199"/>
      <c r="AK63" s="199"/>
      <c r="AL63" s="199"/>
      <c r="AM63" s="199"/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199"/>
      <c r="BC63" s="199"/>
      <c r="BD63" s="199"/>
      <c r="BE63" s="199"/>
      <c r="BF63" s="199"/>
      <c r="BG63" s="199"/>
      <c r="BH63" s="199"/>
    </row>
    <row r="64" spans="1:60" outlineLevel="2" x14ac:dyDescent="0.2">
      <c r="A64" s="202"/>
      <c r="B64" s="203"/>
      <c r="C64" s="227" t="s">
        <v>207</v>
      </c>
      <c r="D64" s="206"/>
      <c r="E64" s="207">
        <v>2.1760000000000002E-2</v>
      </c>
      <c r="F64" s="205"/>
      <c r="G64" s="205"/>
      <c r="H64" s="205"/>
      <c r="I64" s="205"/>
      <c r="J64" s="205"/>
      <c r="K64" s="205"/>
      <c r="L64" s="205"/>
      <c r="M64" s="205"/>
      <c r="N64" s="204"/>
      <c r="O64" s="204"/>
      <c r="P64" s="204"/>
      <c r="Q64" s="204"/>
      <c r="R64" s="205"/>
      <c r="S64" s="205"/>
      <c r="T64" s="205"/>
      <c r="U64" s="205"/>
      <c r="V64" s="205"/>
      <c r="W64" s="205"/>
      <c r="X64" s="205"/>
      <c r="Y64" s="205"/>
      <c r="Z64" s="199"/>
      <c r="AA64" s="199"/>
      <c r="AB64" s="199"/>
      <c r="AC64" s="199"/>
      <c r="AD64" s="199"/>
      <c r="AE64" s="199"/>
      <c r="AF64" s="199"/>
      <c r="AG64" s="199" t="s">
        <v>127</v>
      </c>
      <c r="AH64" s="199">
        <v>0</v>
      </c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</row>
    <row r="65" spans="1:60" outlineLevel="2" x14ac:dyDescent="0.2">
      <c r="A65" s="202"/>
      <c r="B65" s="203"/>
      <c r="C65" s="227" t="s">
        <v>208</v>
      </c>
      <c r="D65" s="206"/>
      <c r="E65" s="207">
        <v>1.3820000000000001E-2</v>
      </c>
      <c r="F65" s="205"/>
      <c r="G65" s="205"/>
      <c r="H65" s="205"/>
      <c r="I65" s="205"/>
      <c r="J65" s="205"/>
      <c r="K65" s="205"/>
      <c r="L65" s="205"/>
      <c r="M65" s="205"/>
      <c r="N65" s="204"/>
      <c r="O65" s="204"/>
      <c r="P65" s="204"/>
      <c r="Q65" s="204"/>
      <c r="R65" s="205"/>
      <c r="S65" s="205"/>
      <c r="T65" s="205"/>
      <c r="U65" s="205"/>
      <c r="V65" s="205"/>
      <c r="W65" s="205"/>
      <c r="X65" s="205"/>
      <c r="Y65" s="205"/>
      <c r="Z65" s="199"/>
      <c r="AA65" s="199"/>
      <c r="AB65" s="199"/>
      <c r="AC65" s="199"/>
      <c r="AD65" s="199"/>
      <c r="AE65" s="199"/>
      <c r="AF65" s="199"/>
      <c r="AG65" s="199" t="s">
        <v>127</v>
      </c>
      <c r="AH65" s="199">
        <v>0</v>
      </c>
      <c r="AI65" s="199"/>
      <c r="AJ65" s="199"/>
      <c r="AK65" s="199"/>
      <c r="AL65" s="199"/>
      <c r="AM65" s="199"/>
      <c r="AN65" s="199"/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  <c r="AZ65" s="199"/>
      <c r="BA65" s="199"/>
      <c r="BB65" s="199"/>
      <c r="BC65" s="199"/>
      <c r="BD65" s="199"/>
      <c r="BE65" s="199"/>
      <c r="BF65" s="199"/>
      <c r="BG65" s="199"/>
      <c r="BH65" s="199"/>
    </row>
    <row r="66" spans="1:60" outlineLevel="2" x14ac:dyDescent="0.2">
      <c r="A66" s="202"/>
      <c r="B66" s="203"/>
      <c r="C66" s="227" t="s">
        <v>209</v>
      </c>
      <c r="D66" s="206"/>
      <c r="E66" s="207">
        <v>2.6239999999999999E-2</v>
      </c>
      <c r="F66" s="205"/>
      <c r="G66" s="205"/>
      <c r="H66" s="205"/>
      <c r="I66" s="205"/>
      <c r="J66" s="205"/>
      <c r="K66" s="205"/>
      <c r="L66" s="205"/>
      <c r="M66" s="205"/>
      <c r="N66" s="204"/>
      <c r="O66" s="204"/>
      <c r="P66" s="204"/>
      <c r="Q66" s="204"/>
      <c r="R66" s="205"/>
      <c r="S66" s="205"/>
      <c r="T66" s="205"/>
      <c r="U66" s="205"/>
      <c r="V66" s="205"/>
      <c r="W66" s="205"/>
      <c r="X66" s="205"/>
      <c r="Y66" s="205"/>
      <c r="Z66" s="199"/>
      <c r="AA66" s="199"/>
      <c r="AB66" s="199"/>
      <c r="AC66" s="199"/>
      <c r="AD66" s="199"/>
      <c r="AE66" s="199"/>
      <c r="AF66" s="199"/>
      <c r="AG66" s="199" t="s">
        <v>127</v>
      </c>
      <c r="AH66" s="199">
        <v>0</v>
      </c>
      <c r="AI66" s="199"/>
      <c r="AJ66" s="199"/>
      <c r="AK66" s="199"/>
      <c r="AL66" s="199"/>
      <c r="AM66" s="199"/>
      <c r="AN66" s="199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199"/>
    </row>
    <row r="67" spans="1:60" x14ac:dyDescent="0.2">
      <c r="A67" s="216">
        <v>22</v>
      </c>
      <c r="B67" s="217" t="s">
        <v>210</v>
      </c>
      <c r="C67" s="226" t="s">
        <v>211</v>
      </c>
      <c r="D67" s="218" t="s">
        <v>135</v>
      </c>
      <c r="E67" s="219">
        <v>4.7039999999999998E-2</v>
      </c>
      <c r="F67" s="246"/>
      <c r="G67" s="220">
        <f>F67*E67</f>
        <v>0</v>
      </c>
      <c r="H67" s="205">
        <v>12240</v>
      </c>
      <c r="I67" s="205">
        <v>575.76959999999997</v>
      </c>
      <c r="J67" s="205">
        <v>0</v>
      </c>
      <c r="K67" s="205">
        <v>0</v>
      </c>
      <c r="L67" s="205">
        <v>21</v>
      </c>
      <c r="M67" s="205">
        <v>696.68169999999998</v>
      </c>
      <c r="N67" s="204">
        <v>0.55000000000000004</v>
      </c>
      <c r="O67" s="204">
        <v>2.5872000000000003E-2</v>
      </c>
      <c r="P67" s="204">
        <v>0</v>
      </c>
      <c r="Q67" s="204">
        <v>0</v>
      </c>
      <c r="R67" s="205" t="s">
        <v>204</v>
      </c>
      <c r="S67" s="205" t="s">
        <v>122</v>
      </c>
      <c r="T67" s="205" t="s">
        <v>122</v>
      </c>
      <c r="U67" s="205">
        <v>0</v>
      </c>
      <c r="V67" s="205">
        <v>0</v>
      </c>
      <c r="W67" s="205"/>
      <c r="X67" s="205" t="s">
        <v>199</v>
      </c>
      <c r="Y67" s="205" t="s">
        <v>124</v>
      </c>
      <c r="Z67" s="199"/>
      <c r="AA67" s="199"/>
      <c r="AB67" s="199"/>
      <c r="AC67" s="199"/>
      <c r="AD67" s="199"/>
      <c r="AE67" s="199"/>
      <c r="AF67" s="199"/>
      <c r="AG67" s="199" t="s">
        <v>200</v>
      </c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  <c r="BC67" s="199"/>
      <c r="BD67" s="199"/>
      <c r="BE67" s="199"/>
      <c r="BF67" s="199"/>
      <c r="BG67" s="199"/>
      <c r="BH67" s="199"/>
    </row>
    <row r="68" spans="1:60" outlineLevel="1" x14ac:dyDescent="0.2">
      <c r="A68" s="202"/>
      <c r="B68" s="203"/>
      <c r="C68" s="227" t="s">
        <v>212</v>
      </c>
      <c r="D68" s="206"/>
      <c r="E68" s="207">
        <v>4.7039999999999998E-2</v>
      </c>
      <c r="F68" s="205"/>
      <c r="G68" s="205"/>
      <c r="H68" s="205"/>
      <c r="I68" s="205"/>
      <c r="J68" s="205"/>
      <c r="K68" s="205"/>
      <c r="L68" s="205"/>
      <c r="M68" s="205"/>
      <c r="N68" s="204"/>
      <c r="O68" s="204"/>
      <c r="P68" s="204"/>
      <c r="Q68" s="204"/>
      <c r="R68" s="205"/>
      <c r="S68" s="205"/>
      <c r="T68" s="205"/>
      <c r="U68" s="205"/>
      <c r="V68" s="205"/>
      <c r="W68" s="205"/>
      <c r="X68" s="205"/>
      <c r="Y68" s="205"/>
      <c r="Z68" s="199"/>
      <c r="AA68" s="199"/>
      <c r="AB68" s="199"/>
      <c r="AC68" s="199"/>
      <c r="AD68" s="199"/>
      <c r="AE68" s="199"/>
      <c r="AF68" s="199"/>
      <c r="AG68" s="199" t="s">
        <v>127</v>
      </c>
      <c r="AH68" s="199">
        <v>0</v>
      </c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  <c r="BC68" s="199"/>
      <c r="BD68" s="199"/>
      <c r="BE68" s="199"/>
      <c r="BF68" s="199"/>
      <c r="BG68" s="199"/>
      <c r="BH68" s="199"/>
    </row>
    <row r="69" spans="1:60" x14ac:dyDescent="0.2">
      <c r="A69" s="216">
        <v>23</v>
      </c>
      <c r="B69" s="217" t="s">
        <v>213</v>
      </c>
      <c r="C69" s="226" t="s">
        <v>214</v>
      </c>
      <c r="D69" s="218" t="s">
        <v>135</v>
      </c>
      <c r="E69" s="219">
        <v>0.18176</v>
      </c>
      <c r="F69" s="246"/>
      <c r="G69" s="220">
        <f>F69*E69</f>
        <v>0</v>
      </c>
      <c r="H69" s="205">
        <v>12470</v>
      </c>
      <c r="I69" s="205">
        <v>2266.5472</v>
      </c>
      <c r="J69" s="205">
        <v>0</v>
      </c>
      <c r="K69" s="205">
        <v>0</v>
      </c>
      <c r="L69" s="205">
        <v>21</v>
      </c>
      <c r="M69" s="205">
        <v>2742.5255000000002</v>
      </c>
      <c r="N69" s="204">
        <v>0.55000000000000004</v>
      </c>
      <c r="O69" s="204">
        <v>9.9968000000000015E-2</v>
      </c>
      <c r="P69" s="204">
        <v>0</v>
      </c>
      <c r="Q69" s="204">
        <v>0</v>
      </c>
      <c r="R69" s="205" t="s">
        <v>204</v>
      </c>
      <c r="S69" s="205" t="s">
        <v>122</v>
      </c>
      <c r="T69" s="205" t="s">
        <v>122</v>
      </c>
      <c r="U69" s="205">
        <v>0</v>
      </c>
      <c r="V69" s="205">
        <v>0</v>
      </c>
      <c r="W69" s="205"/>
      <c r="X69" s="205" t="s">
        <v>199</v>
      </c>
      <c r="Y69" s="205" t="s">
        <v>124</v>
      </c>
      <c r="Z69" s="199"/>
      <c r="AA69" s="199"/>
      <c r="AB69" s="199"/>
      <c r="AC69" s="199"/>
      <c r="AD69" s="199"/>
      <c r="AE69" s="199"/>
      <c r="AF69" s="199"/>
      <c r="AG69" s="199" t="s">
        <v>200</v>
      </c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199"/>
      <c r="BE69" s="199"/>
      <c r="BF69" s="199"/>
      <c r="BG69" s="199"/>
      <c r="BH69" s="199"/>
    </row>
    <row r="70" spans="1:60" outlineLevel="1" x14ac:dyDescent="0.2">
      <c r="A70" s="202"/>
      <c r="B70" s="203"/>
      <c r="C70" s="227" t="s">
        <v>215</v>
      </c>
      <c r="D70" s="206"/>
      <c r="E70" s="207">
        <v>0.18176</v>
      </c>
      <c r="F70" s="205"/>
      <c r="G70" s="205"/>
      <c r="H70" s="205"/>
      <c r="I70" s="205"/>
      <c r="J70" s="205"/>
      <c r="K70" s="205"/>
      <c r="L70" s="205"/>
      <c r="M70" s="205"/>
      <c r="N70" s="204"/>
      <c r="O70" s="204"/>
      <c r="P70" s="204"/>
      <c r="Q70" s="204"/>
      <c r="R70" s="205"/>
      <c r="S70" s="205"/>
      <c r="T70" s="205"/>
      <c r="U70" s="205"/>
      <c r="V70" s="205"/>
      <c r="W70" s="205"/>
      <c r="X70" s="205"/>
      <c r="Y70" s="205"/>
      <c r="Z70" s="199"/>
      <c r="AA70" s="199"/>
      <c r="AB70" s="199"/>
      <c r="AC70" s="199"/>
      <c r="AD70" s="199"/>
      <c r="AE70" s="199"/>
      <c r="AF70" s="199"/>
      <c r="AG70" s="199" t="s">
        <v>127</v>
      </c>
      <c r="AH70" s="199">
        <v>0</v>
      </c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199"/>
      <c r="BE70" s="199"/>
      <c r="BF70" s="199"/>
      <c r="BG70" s="199"/>
      <c r="BH70" s="199"/>
    </row>
    <row r="71" spans="1:60" x14ac:dyDescent="0.2">
      <c r="A71" s="216">
        <v>24</v>
      </c>
      <c r="B71" s="217" t="s">
        <v>216</v>
      </c>
      <c r="C71" s="226" t="s">
        <v>217</v>
      </c>
      <c r="D71" s="218" t="s">
        <v>135</v>
      </c>
      <c r="E71" s="219">
        <v>2.6264699999999999</v>
      </c>
      <c r="F71" s="246"/>
      <c r="G71" s="220">
        <f>F71*E71</f>
        <v>0</v>
      </c>
      <c r="H71" s="205">
        <v>21512.86</v>
      </c>
      <c r="I71" s="205">
        <v>56502.881404200001</v>
      </c>
      <c r="J71" s="205">
        <v>0</v>
      </c>
      <c r="K71" s="205">
        <v>0</v>
      </c>
      <c r="L71" s="205">
        <v>21</v>
      </c>
      <c r="M71" s="205">
        <v>68368.484799999991</v>
      </c>
      <c r="N71" s="204">
        <v>0.62</v>
      </c>
      <c r="O71" s="204">
        <v>1.6284113999999998</v>
      </c>
      <c r="P71" s="204">
        <v>0</v>
      </c>
      <c r="Q71" s="204">
        <v>0</v>
      </c>
      <c r="R71" s="205"/>
      <c r="S71" s="205" t="s">
        <v>174</v>
      </c>
      <c r="T71" s="205" t="s">
        <v>178</v>
      </c>
      <c r="U71" s="205">
        <v>0</v>
      </c>
      <c r="V71" s="205">
        <v>0</v>
      </c>
      <c r="W71" s="205"/>
      <c r="X71" s="205" t="s">
        <v>199</v>
      </c>
      <c r="Y71" s="205" t="s">
        <v>124</v>
      </c>
      <c r="Z71" s="199"/>
      <c r="AA71" s="199"/>
      <c r="AB71" s="199"/>
      <c r="AC71" s="199"/>
      <c r="AD71" s="199"/>
      <c r="AE71" s="199"/>
      <c r="AF71" s="199"/>
      <c r="AG71" s="199" t="s">
        <v>200</v>
      </c>
      <c r="AH71" s="199"/>
      <c r="AI71" s="199"/>
      <c r="AJ71" s="199"/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199"/>
      <c r="BH71" s="199"/>
    </row>
    <row r="72" spans="1:60" ht="22.5" outlineLevel="1" x14ac:dyDescent="0.2">
      <c r="A72" s="202"/>
      <c r="B72" s="203"/>
      <c r="C72" s="227" t="s">
        <v>218</v>
      </c>
      <c r="D72" s="206"/>
      <c r="E72" s="207">
        <v>2.3606099999999999</v>
      </c>
      <c r="F72" s="205"/>
      <c r="G72" s="205"/>
      <c r="H72" s="205"/>
      <c r="I72" s="205"/>
      <c r="J72" s="205"/>
      <c r="K72" s="205"/>
      <c r="L72" s="205"/>
      <c r="M72" s="205"/>
      <c r="N72" s="204"/>
      <c r="O72" s="204"/>
      <c r="P72" s="204"/>
      <c r="Q72" s="204"/>
      <c r="R72" s="205"/>
      <c r="S72" s="205"/>
      <c r="T72" s="205"/>
      <c r="U72" s="205"/>
      <c r="V72" s="205"/>
      <c r="W72" s="205"/>
      <c r="X72" s="205"/>
      <c r="Y72" s="205"/>
      <c r="Z72" s="199"/>
      <c r="AA72" s="199"/>
      <c r="AB72" s="199"/>
      <c r="AC72" s="199"/>
      <c r="AD72" s="199"/>
      <c r="AE72" s="199"/>
      <c r="AF72" s="199"/>
      <c r="AG72" s="199" t="s">
        <v>127</v>
      </c>
      <c r="AH72" s="199">
        <v>0</v>
      </c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199"/>
      <c r="BH72" s="199"/>
    </row>
    <row r="73" spans="1:60" outlineLevel="2" x14ac:dyDescent="0.2">
      <c r="A73" s="202"/>
      <c r="B73" s="203"/>
      <c r="C73" s="227" t="s">
        <v>219</v>
      </c>
      <c r="D73" s="206"/>
      <c r="E73" s="207">
        <v>0.26585999999999999</v>
      </c>
      <c r="F73" s="205"/>
      <c r="G73" s="205"/>
      <c r="H73" s="205"/>
      <c r="I73" s="205"/>
      <c r="J73" s="205"/>
      <c r="K73" s="205"/>
      <c r="L73" s="205"/>
      <c r="M73" s="205"/>
      <c r="N73" s="204"/>
      <c r="O73" s="204"/>
      <c r="P73" s="204"/>
      <c r="Q73" s="204"/>
      <c r="R73" s="205"/>
      <c r="S73" s="205"/>
      <c r="T73" s="205"/>
      <c r="U73" s="205"/>
      <c r="V73" s="205"/>
      <c r="W73" s="205"/>
      <c r="X73" s="205"/>
      <c r="Y73" s="205"/>
      <c r="Z73" s="199"/>
      <c r="AA73" s="199"/>
      <c r="AB73" s="199"/>
      <c r="AC73" s="199"/>
      <c r="AD73" s="199"/>
      <c r="AE73" s="199"/>
      <c r="AF73" s="199"/>
      <c r="AG73" s="199" t="s">
        <v>127</v>
      </c>
      <c r="AH73" s="199">
        <v>0</v>
      </c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</row>
    <row r="74" spans="1:60" x14ac:dyDescent="0.2">
      <c r="A74" s="216">
        <v>25</v>
      </c>
      <c r="B74" s="217" t="s">
        <v>220</v>
      </c>
      <c r="C74" s="226" t="s">
        <v>221</v>
      </c>
      <c r="D74" s="218" t="s">
        <v>135</v>
      </c>
      <c r="E74" s="219">
        <v>5.0400000000000002E-3</v>
      </c>
      <c r="F74" s="246"/>
      <c r="G74" s="220">
        <f>F74*E74</f>
        <v>0</v>
      </c>
      <c r="H74" s="205">
        <v>18500</v>
      </c>
      <c r="I74" s="205">
        <v>93.240000000000009</v>
      </c>
      <c r="J74" s="205">
        <v>0</v>
      </c>
      <c r="K74" s="205">
        <v>0</v>
      </c>
      <c r="L74" s="205">
        <v>21</v>
      </c>
      <c r="M74" s="205">
        <v>112.82039999999999</v>
      </c>
      <c r="N74" s="204">
        <v>0.5</v>
      </c>
      <c r="O74" s="204">
        <v>2.5200000000000001E-3</v>
      </c>
      <c r="P74" s="204">
        <v>0</v>
      </c>
      <c r="Q74" s="204">
        <v>0</v>
      </c>
      <c r="R74" s="205"/>
      <c r="S74" s="205" t="s">
        <v>174</v>
      </c>
      <c r="T74" s="205" t="s">
        <v>175</v>
      </c>
      <c r="U74" s="205">
        <v>0</v>
      </c>
      <c r="V74" s="205">
        <v>0</v>
      </c>
      <c r="W74" s="205"/>
      <c r="X74" s="205" t="s">
        <v>199</v>
      </c>
      <c r="Y74" s="205" t="s">
        <v>124</v>
      </c>
      <c r="Z74" s="199"/>
      <c r="AA74" s="199"/>
      <c r="AB74" s="199"/>
      <c r="AC74" s="199"/>
      <c r="AD74" s="199"/>
      <c r="AE74" s="199"/>
      <c r="AF74" s="199"/>
      <c r="AG74" s="199" t="s">
        <v>200</v>
      </c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</row>
    <row r="75" spans="1:60" outlineLevel="1" x14ac:dyDescent="0.2">
      <c r="A75" s="202"/>
      <c r="B75" s="203"/>
      <c r="C75" s="227" t="s">
        <v>222</v>
      </c>
      <c r="D75" s="206"/>
      <c r="E75" s="207">
        <v>5.0400000000000002E-3</v>
      </c>
      <c r="F75" s="205"/>
      <c r="G75" s="205"/>
      <c r="H75" s="205"/>
      <c r="I75" s="205"/>
      <c r="J75" s="205"/>
      <c r="K75" s="205"/>
      <c r="L75" s="205"/>
      <c r="M75" s="205"/>
      <c r="N75" s="204"/>
      <c r="O75" s="204"/>
      <c r="P75" s="204"/>
      <c r="Q75" s="204"/>
      <c r="R75" s="205"/>
      <c r="S75" s="205"/>
      <c r="T75" s="205"/>
      <c r="U75" s="205"/>
      <c r="V75" s="205"/>
      <c r="W75" s="205"/>
      <c r="X75" s="205"/>
      <c r="Y75" s="205"/>
      <c r="Z75" s="199"/>
      <c r="AA75" s="199"/>
      <c r="AB75" s="199"/>
      <c r="AC75" s="199"/>
      <c r="AD75" s="199"/>
      <c r="AE75" s="199"/>
      <c r="AF75" s="199"/>
      <c r="AG75" s="199" t="s">
        <v>127</v>
      </c>
      <c r="AH75" s="199">
        <v>0</v>
      </c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199"/>
    </row>
    <row r="76" spans="1:60" x14ac:dyDescent="0.2">
      <c r="A76" s="210" t="s">
        <v>117</v>
      </c>
      <c r="B76" s="211" t="s">
        <v>72</v>
      </c>
      <c r="C76" s="225" t="s">
        <v>73</v>
      </c>
      <c r="D76" s="212"/>
      <c r="E76" s="213"/>
      <c r="F76" s="214"/>
      <c r="G76" s="215">
        <f>G77+G79+G81</f>
        <v>0</v>
      </c>
      <c r="H76" s="209"/>
      <c r="I76" s="209">
        <v>99889.59</v>
      </c>
      <c r="J76" s="209"/>
      <c r="K76" s="209">
        <v>68832.479999999996</v>
      </c>
      <c r="L76" s="209"/>
      <c r="M76" s="209"/>
      <c r="N76" s="208"/>
      <c r="O76" s="208"/>
      <c r="P76" s="208"/>
      <c r="Q76" s="208"/>
      <c r="R76" s="209"/>
      <c r="S76" s="209"/>
      <c r="T76" s="209"/>
      <c r="U76" s="209"/>
      <c r="V76" s="209"/>
      <c r="W76" s="209"/>
      <c r="X76" s="209"/>
      <c r="Y76" s="209"/>
      <c r="AG76" t="s">
        <v>118</v>
      </c>
    </row>
    <row r="77" spans="1:60" x14ac:dyDescent="0.2">
      <c r="A77" s="216">
        <v>26</v>
      </c>
      <c r="B77" s="217" t="s">
        <v>223</v>
      </c>
      <c r="C77" s="226" t="s">
        <v>224</v>
      </c>
      <c r="D77" s="218" t="s">
        <v>135</v>
      </c>
      <c r="E77" s="219">
        <v>1.88168</v>
      </c>
      <c r="F77" s="246"/>
      <c r="G77" s="220">
        <f>F77*E77</f>
        <v>0</v>
      </c>
      <c r="H77" s="205">
        <v>9954.66</v>
      </c>
      <c r="I77" s="205">
        <v>18731.484628800001</v>
      </c>
      <c r="J77" s="205">
        <v>2705.34</v>
      </c>
      <c r="K77" s="205">
        <v>5090.5841712000001</v>
      </c>
      <c r="L77" s="205">
        <v>21</v>
      </c>
      <c r="M77" s="205">
        <v>28824.704699999998</v>
      </c>
      <c r="N77" s="204">
        <v>0.76024999999999998</v>
      </c>
      <c r="O77" s="204">
        <v>1.43054722</v>
      </c>
      <c r="P77" s="204">
        <v>0</v>
      </c>
      <c r="Q77" s="204">
        <v>0</v>
      </c>
      <c r="R77" s="205"/>
      <c r="S77" s="205" t="s">
        <v>122</v>
      </c>
      <c r="T77" s="205" t="s">
        <v>122</v>
      </c>
      <c r="U77" s="205">
        <v>5.5030000000000001</v>
      </c>
      <c r="V77" s="205">
        <v>10.354885040000001</v>
      </c>
      <c r="W77" s="205"/>
      <c r="X77" s="205" t="s">
        <v>123</v>
      </c>
      <c r="Y77" s="205" t="s">
        <v>124</v>
      </c>
      <c r="Z77" s="199"/>
      <c r="AA77" s="199"/>
      <c r="AB77" s="199"/>
      <c r="AC77" s="199"/>
      <c r="AD77" s="199"/>
      <c r="AE77" s="199"/>
      <c r="AF77" s="199"/>
      <c r="AG77" s="199" t="s">
        <v>125</v>
      </c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</row>
    <row r="78" spans="1:60" ht="22.5" outlineLevel="1" x14ac:dyDescent="0.2">
      <c r="A78" s="202"/>
      <c r="B78" s="203"/>
      <c r="C78" s="227" t="s">
        <v>225</v>
      </c>
      <c r="D78" s="206"/>
      <c r="E78" s="207">
        <v>1.88168</v>
      </c>
      <c r="F78" s="205"/>
      <c r="G78" s="205"/>
      <c r="H78" s="205"/>
      <c r="I78" s="205"/>
      <c r="J78" s="205"/>
      <c r="K78" s="205"/>
      <c r="L78" s="205"/>
      <c r="M78" s="205"/>
      <c r="N78" s="204"/>
      <c r="O78" s="204"/>
      <c r="P78" s="204"/>
      <c r="Q78" s="204"/>
      <c r="R78" s="205"/>
      <c r="S78" s="205"/>
      <c r="T78" s="205"/>
      <c r="U78" s="205"/>
      <c r="V78" s="205"/>
      <c r="W78" s="205"/>
      <c r="X78" s="205"/>
      <c r="Y78" s="205"/>
      <c r="Z78" s="199"/>
      <c r="AA78" s="199"/>
      <c r="AB78" s="199"/>
      <c r="AC78" s="199"/>
      <c r="AD78" s="199"/>
      <c r="AE78" s="199"/>
      <c r="AF78" s="199"/>
      <c r="AG78" s="199" t="s">
        <v>127</v>
      </c>
      <c r="AH78" s="199">
        <v>0</v>
      </c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199"/>
    </row>
    <row r="79" spans="1:60" ht="22.5" x14ac:dyDescent="0.2">
      <c r="A79" s="216">
        <v>27</v>
      </c>
      <c r="B79" s="217" t="s">
        <v>226</v>
      </c>
      <c r="C79" s="226" t="s">
        <v>227</v>
      </c>
      <c r="D79" s="218" t="s">
        <v>121</v>
      </c>
      <c r="E79" s="219">
        <v>1</v>
      </c>
      <c r="F79" s="246"/>
      <c r="G79" s="220">
        <f>F79*E79</f>
        <v>0</v>
      </c>
      <c r="H79" s="205">
        <v>2215.66</v>
      </c>
      <c r="I79" s="205">
        <v>2215.66</v>
      </c>
      <c r="J79" s="205">
        <v>2284.34</v>
      </c>
      <c r="K79" s="205">
        <v>2284.34</v>
      </c>
      <c r="L79" s="205">
        <v>21</v>
      </c>
      <c r="M79" s="205">
        <v>5445</v>
      </c>
      <c r="N79" s="204">
        <v>0.91059000000000001</v>
      </c>
      <c r="O79" s="204">
        <v>0.91059000000000001</v>
      </c>
      <c r="P79" s="204">
        <v>0</v>
      </c>
      <c r="Q79" s="204">
        <v>0</v>
      </c>
      <c r="R79" s="205"/>
      <c r="S79" s="205" t="s">
        <v>174</v>
      </c>
      <c r="T79" s="205" t="s">
        <v>175</v>
      </c>
      <c r="U79" s="205">
        <v>2.4500000000000002</v>
      </c>
      <c r="V79" s="205">
        <v>2.4500000000000002</v>
      </c>
      <c r="W79" s="205"/>
      <c r="X79" s="205" t="s">
        <v>123</v>
      </c>
      <c r="Y79" s="205" t="s">
        <v>124</v>
      </c>
      <c r="Z79" s="199"/>
      <c r="AA79" s="199"/>
      <c r="AB79" s="199"/>
      <c r="AC79" s="199"/>
      <c r="AD79" s="199"/>
      <c r="AE79" s="199"/>
      <c r="AF79" s="199"/>
      <c r="AG79" s="199" t="s">
        <v>125</v>
      </c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</row>
    <row r="80" spans="1:60" outlineLevel="1" x14ac:dyDescent="0.2">
      <c r="A80" s="202"/>
      <c r="B80" s="203"/>
      <c r="C80" s="227" t="s">
        <v>228</v>
      </c>
      <c r="D80" s="206"/>
      <c r="E80" s="207">
        <v>1</v>
      </c>
      <c r="F80" s="205"/>
      <c r="G80" s="205"/>
      <c r="H80" s="205"/>
      <c r="I80" s="205"/>
      <c r="J80" s="205"/>
      <c r="K80" s="205"/>
      <c r="L80" s="205"/>
      <c r="M80" s="205"/>
      <c r="N80" s="204"/>
      <c r="O80" s="204"/>
      <c r="P80" s="204"/>
      <c r="Q80" s="204"/>
      <c r="R80" s="205"/>
      <c r="S80" s="205"/>
      <c r="T80" s="205"/>
      <c r="U80" s="205"/>
      <c r="V80" s="205"/>
      <c r="W80" s="205"/>
      <c r="X80" s="205"/>
      <c r="Y80" s="205"/>
      <c r="Z80" s="199"/>
      <c r="AA80" s="199"/>
      <c r="AB80" s="199"/>
      <c r="AC80" s="199"/>
      <c r="AD80" s="199"/>
      <c r="AE80" s="199"/>
      <c r="AF80" s="199"/>
      <c r="AG80" s="199" t="s">
        <v>127</v>
      </c>
      <c r="AH80" s="199">
        <v>0</v>
      </c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</row>
    <row r="81" spans="1:60" ht="22.5" x14ac:dyDescent="0.2">
      <c r="A81" s="216">
        <v>28</v>
      </c>
      <c r="B81" s="217" t="s">
        <v>229</v>
      </c>
      <c r="C81" s="226" t="s">
        <v>230</v>
      </c>
      <c r="D81" s="218" t="s">
        <v>135</v>
      </c>
      <c r="E81" s="219">
        <v>2.16</v>
      </c>
      <c r="F81" s="246"/>
      <c r="G81" s="220">
        <f>F81*E81</f>
        <v>0</v>
      </c>
      <c r="H81" s="205">
        <v>36547.43</v>
      </c>
      <c r="I81" s="205">
        <v>78942.448800000013</v>
      </c>
      <c r="J81" s="205">
        <v>28452.57</v>
      </c>
      <c r="K81" s="205">
        <v>61457.551200000002</v>
      </c>
      <c r="L81" s="205">
        <v>21</v>
      </c>
      <c r="M81" s="205">
        <v>169884</v>
      </c>
      <c r="N81" s="204">
        <v>3.0807500000000001</v>
      </c>
      <c r="O81" s="204">
        <v>6.6544200000000009</v>
      </c>
      <c r="P81" s="204">
        <v>0</v>
      </c>
      <c r="Q81" s="204">
        <v>0</v>
      </c>
      <c r="R81" s="205"/>
      <c r="S81" s="205" t="s">
        <v>174</v>
      </c>
      <c r="T81" s="205" t="s">
        <v>175</v>
      </c>
      <c r="U81" s="205">
        <v>44.454740000000001</v>
      </c>
      <c r="V81" s="205">
        <v>96.022238400000006</v>
      </c>
      <c r="W81" s="205"/>
      <c r="X81" s="205" t="s">
        <v>190</v>
      </c>
      <c r="Y81" s="205" t="s">
        <v>124</v>
      </c>
      <c r="Z81" s="199"/>
      <c r="AA81" s="199"/>
      <c r="AB81" s="199"/>
      <c r="AC81" s="199"/>
      <c r="AD81" s="199"/>
      <c r="AE81" s="199"/>
      <c r="AF81" s="199"/>
      <c r="AG81" s="199" t="s">
        <v>191</v>
      </c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199"/>
      <c r="BH81" s="199"/>
    </row>
    <row r="82" spans="1:60" outlineLevel="1" x14ac:dyDescent="0.2">
      <c r="A82" s="202"/>
      <c r="B82" s="203"/>
      <c r="C82" s="227" t="s">
        <v>231</v>
      </c>
      <c r="D82" s="206"/>
      <c r="E82" s="207">
        <v>2.16</v>
      </c>
      <c r="F82" s="205"/>
      <c r="G82" s="205"/>
      <c r="H82" s="205"/>
      <c r="I82" s="205"/>
      <c r="J82" s="205"/>
      <c r="K82" s="205"/>
      <c r="L82" s="205"/>
      <c r="M82" s="205"/>
      <c r="N82" s="204"/>
      <c r="O82" s="204"/>
      <c r="P82" s="204"/>
      <c r="Q82" s="204"/>
      <c r="R82" s="205"/>
      <c r="S82" s="205"/>
      <c r="T82" s="205"/>
      <c r="U82" s="205"/>
      <c r="V82" s="205"/>
      <c r="W82" s="205"/>
      <c r="X82" s="205"/>
      <c r="Y82" s="205"/>
      <c r="Z82" s="199"/>
      <c r="AA82" s="199"/>
      <c r="AB82" s="199"/>
      <c r="AC82" s="199"/>
      <c r="AD82" s="199"/>
      <c r="AE82" s="199"/>
      <c r="AF82" s="199"/>
      <c r="AG82" s="199" t="s">
        <v>127</v>
      </c>
      <c r="AH82" s="199">
        <v>0</v>
      </c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199"/>
      <c r="BH82" s="199"/>
    </row>
    <row r="83" spans="1:60" x14ac:dyDescent="0.2">
      <c r="A83" s="210" t="s">
        <v>117</v>
      </c>
      <c r="B83" s="211" t="s">
        <v>74</v>
      </c>
      <c r="C83" s="225" t="s">
        <v>75</v>
      </c>
      <c r="D83" s="212"/>
      <c r="E83" s="213"/>
      <c r="F83" s="214"/>
      <c r="G83" s="215">
        <f>G84+G86</f>
        <v>0</v>
      </c>
      <c r="H83" s="209"/>
      <c r="I83" s="209">
        <v>15629.57</v>
      </c>
      <c r="J83" s="209"/>
      <c r="K83" s="209">
        <v>7209.43</v>
      </c>
      <c r="L83" s="209"/>
      <c r="M83" s="209"/>
      <c r="N83" s="208"/>
      <c r="O83" s="208"/>
      <c r="P83" s="208"/>
      <c r="Q83" s="208"/>
      <c r="R83" s="209"/>
      <c r="S83" s="209"/>
      <c r="T83" s="209"/>
      <c r="U83" s="209"/>
      <c r="V83" s="209"/>
      <c r="W83" s="209"/>
      <c r="X83" s="209"/>
      <c r="Y83" s="209"/>
      <c r="AG83" t="s">
        <v>118</v>
      </c>
    </row>
    <row r="84" spans="1:60" x14ac:dyDescent="0.2">
      <c r="A84" s="216">
        <v>29</v>
      </c>
      <c r="B84" s="217" t="s">
        <v>232</v>
      </c>
      <c r="C84" s="226" t="s">
        <v>233</v>
      </c>
      <c r="D84" s="218" t="s">
        <v>121</v>
      </c>
      <c r="E84" s="219">
        <v>6.75</v>
      </c>
      <c r="F84" s="246"/>
      <c r="G84" s="220">
        <f>F84*E84</f>
        <v>0</v>
      </c>
      <c r="H84" s="205">
        <v>2133.66</v>
      </c>
      <c r="I84" s="205">
        <v>14402.204999999998</v>
      </c>
      <c r="J84" s="205">
        <v>366.34</v>
      </c>
      <c r="K84" s="205">
        <v>2472.7949999999996</v>
      </c>
      <c r="L84" s="205">
        <v>21</v>
      </c>
      <c r="M84" s="205">
        <v>20418.75</v>
      </c>
      <c r="N84" s="204">
        <v>5.8279999999999998E-2</v>
      </c>
      <c r="O84" s="204">
        <v>0.39339000000000002</v>
      </c>
      <c r="P84" s="204">
        <v>0</v>
      </c>
      <c r="Q84" s="204">
        <v>0</v>
      </c>
      <c r="R84" s="205"/>
      <c r="S84" s="205" t="s">
        <v>122</v>
      </c>
      <c r="T84" s="205" t="s">
        <v>175</v>
      </c>
      <c r="U84" s="205">
        <v>0.48</v>
      </c>
      <c r="V84" s="205">
        <v>3.2399999999999998</v>
      </c>
      <c r="W84" s="205"/>
      <c r="X84" s="205" t="s">
        <v>123</v>
      </c>
      <c r="Y84" s="205" t="s">
        <v>124</v>
      </c>
      <c r="Z84" s="199"/>
      <c r="AA84" s="199"/>
      <c r="AB84" s="199"/>
      <c r="AC84" s="199"/>
      <c r="AD84" s="199"/>
      <c r="AE84" s="199"/>
      <c r="AF84" s="199"/>
      <c r="AG84" s="199" t="s">
        <v>125</v>
      </c>
      <c r="AH84" s="199"/>
      <c r="AI84" s="199"/>
      <c r="AJ84" s="199"/>
      <c r="AK84" s="199"/>
      <c r="AL84" s="199"/>
      <c r="AM84" s="199"/>
      <c r="AN84" s="199"/>
      <c r="AO84" s="199"/>
      <c r="AP84" s="199"/>
      <c r="AQ84" s="199"/>
      <c r="AR84" s="199"/>
      <c r="AS84" s="199"/>
      <c r="AT84" s="199"/>
      <c r="AU84" s="199"/>
      <c r="AV84" s="199"/>
      <c r="AW84" s="199"/>
      <c r="AX84" s="199"/>
      <c r="AY84" s="199"/>
      <c r="AZ84" s="199"/>
      <c r="BA84" s="199"/>
      <c r="BB84" s="199"/>
      <c r="BC84" s="199"/>
      <c r="BD84" s="199"/>
      <c r="BE84" s="199"/>
      <c r="BF84" s="199"/>
      <c r="BG84" s="199"/>
      <c r="BH84" s="199"/>
    </row>
    <row r="85" spans="1:60" outlineLevel="1" x14ac:dyDescent="0.2">
      <c r="A85" s="202"/>
      <c r="B85" s="203"/>
      <c r="C85" s="227" t="s">
        <v>234</v>
      </c>
      <c r="D85" s="206"/>
      <c r="E85" s="207">
        <v>6.75</v>
      </c>
      <c r="F85" s="205"/>
      <c r="G85" s="205"/>
      <c r="H85" s="205"/>
      <c r="I85" s="205"/>
      <c r="J85" s="205"/>
      <c r="K85" s="205"/>
      <c r="L85" s="205"/>
      <c r="M85" s="205"/>
      <c r="N85" s="204"/>
      <c r="O85" s="204"/>
      <c r="P85" s="204"/>
      <c r="Q85" s="204"/>
      <c r="R85" s="205"/>
      <c r="S85" s="205"/>
      <c r="T85" s="205"/>
      <c r="U85" s="205"/>
      <c r="V85" s="205"/>
      <c r="W85" s="205"/>
      <c r="X85" s="205"/>
      <c r="Y85" s="205"/>
      <c r="Z85" s="199"/>
      <c r="AA85" s="199"/>
      <c r="AB85" s="199"/>
      <c r="AC85" s="199"/>
      <c r="AD85" s="199"/>
      <c r="AE85" s="199"/>
      <c r="AF85" s="199"/>
      <c r="AG85" s="199" t="s">
        <v>127</v>
      </c>
      <c r="AH85" s="199">
        <v>0</v>
      </c>
      <c r="AI85" s="199"/>
      <c r="AJ85" s="199"/>
      <c r="AK85" s="199"/>
      <c r="AL85" s="199"/>
      <c r="AM85" s="199"/>
      <c r="AN85" s="199"/>
      <c r="AO85" s="199"/>
      <c r="AP85" s="199"/>
      <c r="AQ85" s="199"/>
      <c r="AR85" s="199"/>
      <c r="AS85" s="199"/>
      <c r="AT85" s="199"/>
      <c r="AU85" s="199"/>
      <c r="AV85" s="199"/>
      <c r="AW85" s="199"/>
      <c r="AX85" s="199"/>
      <c r="AY85" s="199"/>
      <c r="AZ85" s="199"/>
      <c r="BA85" s="199"/>
      <c r="BB85" s="199"/>
      <c r="BC85" s="199"/>
      <c r="BD85" s="199"/>
      <c r="BE85" s="199"/>
      <c r="BF85" s="199"/>
      <c r="BG85" s="199"/>
      <c r="BH85" s="199"/>
    </row>
    <row r="86" spans="1:60" ht="22.5" x14ac:dyDescent="0.2">
      <c r="A86" s="216">
        <v>30</v>
      </c>
      <c r="B86" s="217" t="s">
        <v>235</v>
      </c>
      <c r="C86" s="226" t="s">
        <v>236</v>
      </c>
      <c r="D86" s="218" t="s">
        <v>121</v>
      </c>
      <c r="E86" s="219">
        <v>2.4</v>
      </c>
      <c r="F86" s="246"/>
      <c r="G86" s="220">
        <f>F86*E86</f>
        <v>0</v>
      </c>
      <c r="H86" s="205">
        <v>511.4</v>
      </c>
      <c r="I86" s="205">
        <v>1227.3599999999999</v>
      </c>
      <c r="J86" s="205">
        <v>1973.6</v>
      </c>
      <c r="K86" s="205">
        <v>4736.6399999999994</v>
      </c>
      <c r="L86" s="205">
        <v>21</v>
      </c>
      <c r="M86" s="205">
        <v>7216.44</v>
      </c>
      <c r="N86" s="204">
        <v>2.4760000000000001E-2</v>
      </c>
      <c r="O86" s="204">
        <v>5.9423999999999998E-2</v>
      </c>
      <c r="P86" s="204">
        <v>0</v>
      </c>
      <c r="Q86" s="204">
        <v>0</v>
      </c>
      <c r="R86" s="205"/>
      <c r="S86" s="205" t="s">
        <v>122</v>
      </c>
      <c r="T86" s="205" t="s">
        <v>175</v>
      </c>
      <c r="U86" s="205">
        <v>2.71</v>
      </c>
      <c r="V86" s="205">
        <v>6.5039999999999996</v>
      </c>
      <c r="W86" s="205"/>
      <c r="X86" s="205" t="s">
        <v>123</v>
      </c>
      <c r="Y86" s="205" t="s">
        <v>124</v>
      </c>
      <c r="Z86" s="199"/>
      <c r="AA86" s="199"/>
      <c r="AB86" s="199"/>
      <c r="AC86" s="199"/>
      <c r="AD86" s="199"/>
      <c r="AE86" s="199"/>
      <c r="AF86" s="199"/>
      <c r="AG86" s="199" t="s">
        <v>125</v>
      </c>
      <c r="AH86" s="199"/>
      <c r="AI86" s="199"/>
      <c r="AJ86" s="199"/>
      <c r="AK86" s="199"/>
      <c r="AL86" s="199"/>
      <c r="AM86" s="199"/>
      <c r="AN86" s="199"/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/>
      <c r="BB86" s="199"/>
      <c r="BC86" s="199"/>
      <c r="BD86" s="199"/>
      <c r="BE86" s="199"/>
      <c r="BF86" s="199"/>
      <c r="BG86" s="199"/>
      <c r="BH86" s="199"/>
    </row>
    <row r="87" spans="1:60" outlineLevel="1" x14ac:dyDescent="0.2">
      <c r="A87" s="202"/>
      <c r="B87" s="203"/>
      <c r="C87" s="227" t="s">
        <v>237</v>
      </c>
      <c r="D87" s="206"/>
      <c r="E87" s="207">
        <v>2.4</v>
      </c>
      <c r="F87" s="205"/>
      <c r="G87" s="205"/>
      <c r="H87" s="205"/>
      <c r="I87" s="205"/>
      <c r="J87" s="205"/>
      <c r="K87" s="205"/>
      <c r="L87" s="205"/>
      <c r="M87" s="205"/>
      <c r="N87" s="204"/>
      <c r="O87" s="204"/>
      <c r="P87" s="204"/>
      <c r="Q87" s="204"/>
      <c r="R87" s="205"/>
      <c r="S87" s="205"/>
      <c r="T87" s="205"/>
      <c r="U87" s="205"/>
      <c r="V87" s="205"/>
      <c r="W87" s="205"/>
      <c r="X87" s="205"/>
      <c r="Y87" s="205"/>
      <c r="Z87" s="199"/>
      <c r="AA87" s="199"/>
      <c r="AB87" s="199"/>
      <c r="AC87" s="199"/>
      <c r="AD87" s="199"/>
      <c r="AE87" s="199"/>
      <c r="AF87" s="199"/>
      <c r="AG87" s="199" t="s">
        <v>127</v>
      </c>
      <c r="AH87" s="199">
        <v>0</v>
      </c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</row>
    <row r="88" spans="1:60" x14ac:dyDescent="0.2">
      <c r="A88" s="210" t="s">
        <v>117</v>
      </c>
      <c r="B88" s="211" t="s">
        <v>76</v>
      </c>
      <c r="C88" s="225" t="s">
        <v>77</v>
      </c>
      <c r="D88" s="212"/>
      <c r="E88" s="213"/>
      <c r="F88" s="214"/>
      <c r="G88" s="215">
        <f>G89+G92+G93</f>
        <v>0</v>
      </c>
      <c r="H88" s="209"/>
      <c r="I88" s="209">
        <v>3390.32</v>
      </c>
      <c r="J88" s="209"/>
      <c r="K88" s="209">
        <v>103679.96</v>
      </c>
      <c r="L88" s="209"/>
      <c r="M88" s="209"/>
      <c r="N88" s="208"/>
      <c r="O88" s="208"/>
      <c r="P88" s="208"/>
      <c r="Q88" s="208"/>
      <c r="R88" s="209"/>
      <c r="S88" s="209"/>
      <c r="T88" s="209"/>
      <c r="U88" s="209"/>
      <c r="V88" s="209"/>
      <c r="W88" s="209"/>
      <c r="X88" s="209"/>
      <c r="Y88" s="209"/>
      <c r="AG88" t="s">
        <v>118</v>
      </c>
    </row>
    <row r="89" spans="1:60" x14ac:dyDescent="0.2">
      <c r="A89" s="216">
        <v>31</v>
      </c>
      <c r="B89" s="217" t="s">
        <v>238</v>
      </c>
      <c r="C89" s="226" t="s">
        <v>239</v>
      </c>
      <c r="D89" s="218" t="s">
        <v>186</v>
      </c>
      <c r="E89" s="219">
        <v>10</v>
      </c>
      <c r="F89" s="246"/>
      <c r="G89" s="220">
        <f>F89*E89</f>
        <v>0</v>
      </c>
      <c r="H89" s="205">
        <v>0</v>
      </c>
      <c r="I89" s="205">
        <v>0</v>
      </c>
      <c r="J89" s="205">
        <v>4560</v>
      </c>
      <c r="K89" s="205">
        <v>45600</v>
      </c>
      <c r="L89" s="205">
        <v>21</v>
      </c>
      <c r="M89" s="205">
        <v>55176</v>
      </c>
      <c r="N89" s="204">
        <v>1.1169999999999999E-2</v>
      </c>
      <c r="O89" s="204">
        <v>0.11169999999999999</v>
      </c>
      <c r="P89" s="204">
        <v>0</v>
      </c>
      <c r="Q89" s="204">
        <v>0</v>
      </c>
      <c r="R89" s="205"/>
      <c r="S89" s="205" t="s">
        <v>174</v>
      </c>
      <c r="T89" s="205" t="s">
        <v>122</v>
      </c>
      <c r="U89" s="205">
        <v>5.391</v>
      </c>
      <c r="V89" s="205">
        <v>53.91</v>
      </c>
      <c r="W89" s="205"/>
      <c r="X89" s="205" t="s">
        <v>123</v>
      </c>
      <c r="Y89" s="205" t="s">
        <v>124</v>
      </c>
      <c r="Z89" s="199"/>
      <c r="AA89" s="199"/>
      <c r="AB89" s="199"/>
      <c r="AC89" s="199"/>
      <c r="AD89" s="199"/>
      <c r="AE89" s="199"/>
      <c r="AF89" s="199"/>
      <c r="AG89" s="199" t="s">
        <v>125</v>
      </c>
      <c r="AH89" s="199"/>
      <c r="AI89" s="199"/>
      <c r="AJ89" s="199"/>
      <c r="AK89" s="199"/>
      <c r="AL89" s="199"/>
      <c r="AM89" s="199"/>
      <c r="AN89" s="199"/>
      <c r="AO89" s="199"/>
      <c r="AP89" s="199"/>
      <c r="AQ89" s="199"/>
      <c r="AR89" s="199"/>
      <c r="AS89" s="199"/>
      <c r="AT89" s="199"/>
      <c r="AU89" s="199"/>
      <c r="AV89" s="199"/>
      <c r="AW89" s="19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</row>
    <row r="90" spans="1:60" outlineLevel="1" x14ac:dyDescent="0.2">
      <c r="A90" s="202"/>
      <c r="B90" s="203"/>
      <c r="C90" s="227" t="s">
        <v>240</v>
      </c>
      <c r="D90" s="206"/>
      <c r="E90" s="207">
        <v>2</v>
      </c>
      <c r="F90" s="205"/>
      <c r="G90" s="205"/>
      <c r="H90" s="205"/>
      <c r="I90" s="205"/>
      <c r="J90" s="205"/>
      <c r="K90" s="205"/>
      <c r="L90" s="205"/>
      <c r="M90" s="205"/>
      <c r="N90" s="204"/>
      <c r="O90" s="204"/>
      <c r="P90" s="204"/>
      <c r="Q90" s="204"/>
      <c r="R90" s="205"/>
      <c r="S90" s="205"/>
      <c r="T90" s="205"/>
      <c r="U90" s="205"/>
      <c r="V90" s="205"/>
      <c r="W90" s="205"/>
      <c r="X90" s="205"/>
      <c r="Y90" s="205"/>
      <c r="Z90" s="199"/>
      <c r="AA90" s="199"/>
      <c r="AB90" s="199"/>
      <c r="AC90" s="199"/>
      <c r="AD90" s="199"/>
      <c r="AE90" s="199"/>
      <c r="AF90" s="199"/>
      <c r="AG90" s="199" t="s">
        <v>127</v>
      </c>
      <c r="AH90" s="199">
        <v>0</v>
      </c>
      <c r="AI90" s="199"/>
      <c r="AJ90" s="199"/>
      <c r="AK90" s="199"/>
      <c r="AL90" s="199"/>
      <c r="AM90" s="199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</row>
    <row r="91" spans="1:60" outlineLevel="2" x14ac:dyDescent="0.2">
      <c r="A91" s="202"/>
      <c r="B91" s="203"/>
      <c r="C91" s="227" t="s">
        <v>241</v>
      </c>
      <c r="D91" s="206"/>
      <c r="E91" s="207">
        <v>8</v>
      </c>
      <c r="F91" s="205"/>
      <c r="G91" s="205"/>
      <c r="H91" s="205"/>
      <c r="I91" s="205"/>
      <c r="J91" s="205"/>
      <c r="K91" s="205"/>
      <c r="L91" s="205"/>
      <c r="M91" s="205"/>
      <c r="N91" s="204"/>
      <c r="O91" s="204"/>
      <c r="P91" s="204"/>
      <c r="Q91" s="204"/>
      <c r="R91" s="205"/>
      <c r="S91" s="205"/>
      <c r="T91" s="205"/>
      <c r="U91" s="205"/>
      <c r="V91" s="205"/>
      <c r="W91" s="205"/>
      <c r="X91" s="205"/>
      <c r="Y91" s="205"/>
      <c r="Z91" s="199"/>
      <c r="AA91" s="199"/>
      <c r="AB91" s="199"/>
      <c r="AC91" s="199"/>
      <c r="AD91" s="199"/>
      <c r="AE91" s="199"/>
      <c r="AF91" s="199"/>
      <c r="AG91" s="199" t="s">
        <v>127</v>
      </c>
      <c r="AH91" s="199">
        <v>0</v>
      </c>
      <c r="AI91" s="199"/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  <c r="AV91" s="199"/>
      <c r="AW91" s="19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</row>
    <row r="92" spans="1:60" x14ac:dyDescent="0.2">
      <c r="A92" s="221">
        <v>32</v>
      </c>
      <c r="B92" s="222" t="s">
        <v>242</v>
      </c>
      <c r="C92" s="228" t="s">
        <v>243</v>
      </c>
      <c r="D92" s="223" t="s">
        <v>186</v>
      </c>
      <c r="E92" s="224">
        <v>16</v>
      </c>
      <c r="F92" s="247"/>
      <c r="G92" s="220">
        <f t="shared" ref="G92:G93" si="2">F92*E92</f>
        <v>0</v>
      </c>
      <c r="H92" s="205">
        <v>0</v>
      </c>
      <c r="I92" s="205">
        <v>0</v>
      </c>
      <c r="J92" s="205">
        <v>1305</v>
      </c>
      <c r="K92" s="205">
        <v>20880</v>
      </c>
      <c r="L92" s="205">
        <v>21</v>
      </c>
      <c r="M92" s="205">
        <v>25264.799999999999</v>
      </c>
      <c r="N92" s="204">
        <v>2.8E-3</v>
      </c>
      <c r="O92" s="204">
        <v>4.48E-2</v>
      </c>
      <c r="P92" s="204">
        <v>0</v>
      </c>
      <c r="Q92" s="204">
        <v>0</v>
      </c>
      <c r="R92" s="205"/>
      <c r="S92" s="205" t="s">
        <v>174</v>
      </c>
      <c r="T92" s="205" t="s">
        <v>122</v>
      </c>
      <c r="U92" s="205">
        <v>2.16</v>
      </c>
      <c r="V92" s="205">
        <v>34.56</v>
      </c>
      <c r="W92" s="205"/>
      <c r="X92" s="205" t="s">
        <v>123</v>
      </c>
      <c r="Y92" s="205" t="s">
        <v>124</v>
      </c>
      <c r="Z92" s="199"/>
      <c r="AA92" s="199"/>
      <c r="AB92" s="199"/>
      <c r="AC92" s="199"/>
      <c r="AD92" s="199"/>
      <c r="AE92" s="199"/>
      <c r="AF92" s="199"/>
      <c r="AG92" s="199" t="s">
        <v>125</v>
      </c>
      <c r="AH92" s="199"/>
      <c r="AI92" s="199"/>
      <c r="AJ92" s="199"/>
      <c r="AK92" s="199"/>
      <c r="AL92" s="199"/>
      <c r="AM92" s="199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</row>
    <row r="93" spans="1:60" x14ac:dyDescent="0.2">
      <c r="A93" s="216">
        <v>33</v>
      </c>
      <c r="B93" s="217" t="s">
        <v>244</v>
      </c>
      <c r="C93" s="226" t="s">
        <v>245</v>
      </c>
      <c r="D93" s="218" t="s">
        <v>186</v>
      </c>
      <c r="E93" s="219">
        <v>4</v>
      </c>
      <c r="F93" s="246"/>
      <c r="G93" s="220">
        <f t="shared" si="2"/>
        <v>0</v>
      </c>
      <c r="H93" s="205">
        <v>847.58</v>
      </c>
      <c r="I93" s="205">
        <v>3390.32</v>
      </c>
      <c r="J93" s="205">
        <v>9299.99</v>
      </c>
      <c r="K93" s="205">
        <v>37199.96</v>
      </c>
      <c r="L93" s="205">
        <v>21</v>
      </c>
      <c r="M93" s="205">
        <v>49114.238799999999</v>
      </c>
      <c r="N93" s="204">
        <v>3.7749999999999999E-2</v>
      </c>
      <c r="O93" s="204">
        <v>0.151</v>
      </c>
      <c r="P93" s="204">
        <v>0</v>
      </c>
      <c r="Q93" s="204">
        <v>0</v>
      </c>
      <c r="R93" s="205"/>
      <c r="S93" s="205" t="s">
        <v>174</v>
      </c>
      <c r="T93" s="205" t="s">
        <v>178</v>
      </c>
      <c r="U93" s="205">
        <v>11.342000000000001</v>
      </c>
      <c r="V93" s="205">
        <v>45.368000000000002</v>
      </c>
      <c r="W93" s="205"/>
      <c r="X93" s="205" t="s">
        <v>123</v>
      </c>
      <c r="Y93" s="205" t="s">
        <v>124</v>
      </c>
      <c r="Z93" s="199"/>
      <c r="AA93" s="199"/>
      <c r="AB93" s="199"/>
      <c r="AC93" s="199"/>
      <c r="AD93" s="199"/>
      <c r="AE93" s="199"/>
      <c r="AF93" s="199"/>
      <c r="AG93" s="199" t="s">
        <v>125</v>
      </c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  <c r="AZ93" s="199"/>
      <c r="BA93" s="199"/>
      <c r="BB93" s="199"/>
      <c r="BC93" s="199"/>
      <c r="BD93" s="199"/>
      <c r="BE93" s="199"/>
      <c r="BF93" s="199"/>
      <c r="BG93" s="199"/>
      <c r="BH93" s="199"/>
    </row>
    <row r="94" spans="1:60" outlineLevel="1" x14ac:dyDescent="0.2">
      <c r="A94" s="202"/>
      <c r="B94" s="203"/>
      <c r="C94" s="227" t="s">
        <v>246</v>
      </c>
      <c r="D94" s="206"/>
      <c r="E94" s="207">
        <v>3</v>
      </c>
      <c r="F94" s="205"/>
      <c r="G94" s="205"/>
      <c r="H94" s="205"/>
      <c r="I94" s="205"/>
      <c r="J94" s="205"/>
      <c r="K94" s="205"/>
      <c r="L94" s="205"/>
      <c r="M94" s="205"/>
      <c r="N94" s="204"/>
      <c r="O94" s="204"/>
      <c r="P94" s="204"/>
      <c r="Q94" s="204"/>
      <c r="R94" s="205"/>
      <c r="S94" s="205"/>
      <c r="T94" s="205"/>
      <c r="U94" s="205"/>
      <c r="V94" s="205"/>
      <c r="W94" s="205"/>
      <c r="X94" s="205"/>
      <c r="Y94" s="205"/>
      <c r="Z94" s="199"/>
      <c r="AA94" s="199"/>
      <c r="AB94" s="199"/>
      <c r="AC94" s="199"/>
      <c r="AD94" s="199"/>
      <c r="AE94" s="199"/>
      <c r="AF94" s="199"/>
      <c r="AG94" s="199" t="s">
        <v>127</v>
      </c>
      <c r="AH94" s="199">
        <v>0</v>
      </c>
      <c r="AI94" s="199"/>
      <c r="AJ94" s="199"/>
      <c r="AK94" s="199"/>
      <c r="AL94" s="199"/>
      <c r="AM94" s="199"/>
      <c r="AN94" s="199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  <c r="AZ94" s="199"/>
      <c r="BA94" s="199"/>
      <c r="BB94" s="199"/>
      <c r="BC94" s="199"/>
      <c r="BD94" s="199"/>
      <c r="BE94" s="199"/>
      <c r="BF94" s="199"/>
      <c r="BG94" s="199"/>
      <c r="BH94" s="199"/>
    </row>
    <row r="95" spans="1:60" outlineLevel="2" x14ac:dyDescent="0.2">
      <c r="A95" s="202"/>
      <c r="B95" s="203"/>
      <c r="C95" s="227" t="s">
        <v>247</v>
      </c>
      <c r="D95" s="206"/>
      <c r="E95" s="207">
        <v>1</v>
      </c>
      <c r="F95" s="205"/>
      <c r="G95" s="205"/>
      <c r="H95" s="205"/>
      <c r="I95" s="205"/>
      <c r="J95" s="205"/>
      <c r="K95" s="205"/>
      <c r="L95" s="205"/>
      <c r="M95" s="205"/>
      <c r="N95" s="204"/>
      <c r="O95" s="204"/>
      <c r="P95" s="204"/>
      <c r="Q95" s="204"/>
      <c r="R95" s="205"/>
      <c r="S95" s="205"/>
      <c r="T95" s="205"/>
      <c r="U95" s="205"/>
      <c r="V95" s="205"/>
      <c r="W95" s="205"/>
      <c r="X95" s="205"/>
      <c r="Y95" s="205"/>
      <c r="Z95" s="199"/>
      <c r="AA95" s="199"/>
      <c r="AB95" s="199"/>
      <c r="AC95" s="199"/>
      <c r="AD95" s="199"/>
      <c r="AE95" s="199"/>
      <c r="AF95" s="199"/>
      <c r="AG95" s="199" t="s">
        <v>127</v>
      </c>
      <c r="AH95" s="199">
        <v>0</v>
      </c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</row>
    <row r="96" spans="1:60" x14ac:dyDescent="0.2">
      <c r="A96" s="210" t="s">
        <v>117</v>
      </c>
      <c r="B96" s="211" t="s">
        <v>78</v>
      </c>
      <c r="C96" s="225" t="s">
        <v>79</v>
      </c>
      <c r="D96" s="212"/>
      <c r="E96" s="213"/>
      <c r="F96" s="214"/>
      <c r="G96" s="215">
        <f>G97+G98</f>
        <v>0</v>
      </c>
      <c r="H96" s="209"/>
      <c r="I96" s="209">
        <v>5917.84</v>
      </c>
      <c r="J96" s="209"/>
      <c r="K96" s="209">
        <v>21008.46</v>
      </c>
      <c r="L96" s="209"/>
      <c r="M96" s="209"/>
      <c r="N96" s="208"/>
      <c r="O96" s="208"/>
      <c r="P96" s="208"/>
      <c r="Q96" s="208"/>
      <c r="R96" s="209"/>
      <c r="S96" s="209"/>
      <c r="T96" s="209"/>
      <c r="U96" s="209"/>
      <c r="V96" s="209"/>
      <c r="W96" s="209"/>
      <c r="X96" s="209"/>
      <c r="Y96" s="209"/>
      <c r="AG96" t="s">
        <v>118</v>
      </c>
    </row>
    <row r="97" spans="1:60" x14ac:dyDescent="0.2">
      <c r="A97" s="221">
        <v>34</v>
      </c>
      <c r="B97" s="222" t="s">
        <v>248</v>
      </c>
      <c r="C97" s="228" t="s">
        <v>249</v>
      </c>
      <c r="D97" s="223" t="s">
        <v>131</v>
      </c>
      <c r="E97" s="224">
        <v>5.3</v>
      </c>
      <c r="F97" s="247"/>
      <c r="G97" s="220">
        <f t="shared" ref="G97:G98" si="3">F97*E97</f>
        <v>0</v>
      </c>
      <c r="H97" s="205">
        <v>31.81</v>
      </c>
      <c r="I97" s="205">
        <v>168.59299999999999</v>
      </c>
      <c r="J97" s="205">
        <v>643.19000000000005</v>
      </c>
      <c r="K97" s="205">
        <v>3408.9070000000002</v>
      </c>
      <c r="L97" s="205">
        <v>21</v>
      </c>
      <c r="M97" s="205">
        <v>4328.7749999999996</v>
      </c>
      <c r="N97" s="204">
        <v>8.0000000000000007E-5</v>
      </c>
      <c r="O97" s="204">
        <v>4.2400000000000001E-4</v>
      </c>
      <c r="P97" s="204">
        <v>1.7999999999999999E-2</v>
      </c>
      <c r="Q97" s="204">
        <v>9.5399999999999985E-2</v>
      </c>
      <c r="R97" s="205"/>
      <c r="S97" s="205" t="s">
        <v>122</v>
      </c>
      <c r="T97" s="205" t="s">
        <v>122</v>
      </c>
      <c r="U97" s="205">
        <v>0.77400000000000002</v>
      </c>
      <c r="V97" s="205">
        <v>4.1021999999999998</v>
      </c>
      <c r="W97" s="205"/>
      <c r="X97" s="205" t="s">
        <v>123</v>
      </c>
      <c r="Y97" s="205" t="s">
        <v>124</v>
      </c>
      <c r="Z97" s="199"/>
      <c r="AA97" s="199"/>
      <c r="AB97" s="199"/>
      <c r="AC97" s="199"/>
      <c r="AD97" s="199"/>
      <c r="AE97" s="199"/>
      <c r="AF97" s="199"/>
      <c r="AG97" s="199" t="s">
        <v>125</v>
      </c>
      <c r="AH97" s="199"/>
      <c r="AI97" s="199"/>
      <c r="AJ97" s="199"/>
      <c r="AK97" s="199"/>
      <c r="AL97" s="199"/>
      <c r="AM97" s="199"/>
      <c r="AN97" s="199"/>
      <c r="AO97" s="199"/>
      <c r="AP97" s="199"/>
      <c r="AQ97" s="199"/>
      <c r="AR97" s="199"/>
      <c r="AS97" s="199"/>
      <c r="AT97" s="199"/>
      <c r="AU97" s="199"/>
      <c r="AV97" s="199"/>
      <c r="AW97" s="199"/>
      <c r="AX97" s="199"/>
      <c r="AY97" s="199"/>
      <c r="AZ97" s="199"/>
      <c r="BA97" s="199"/>
      <c r="BB97" s="199"/>
      <c r="BC97" s="199"/>
      <c r="BD97" s="199"/>
      <c r="BE97" s="199"/>
      <c r="BF97" s="199"/>
      <c r="BG97" s="199"/>
      <c r="BH97" s="199"/>
    </row>
    <row r="98" spans="1:60" ht="22.5" x14ac:dyDescent="0.2">
      <c r="A98" s="216">
        <v>35</v>
      </c>
      <c r="B98" s="217" t="s">
        <v>250</v>
      </c>
      <c r="C98" s="226" t="s">
        <v>251</v>
      </c>
      <c r="D98" s="218" t="s">
        <v>131</v>
      </c>
      <c r="E98" s="219">
        <v>11.4</v>
      </c>
      <c r="F98" s="246"/>
      <c r="G98" s="220">
        <f t="shared" si="3"/>
        <v>0</v>
      </c>
      <c r="H98" s="205">
        <v>504.32</v>
      </c>
      <c r="I98" s="205">
        <v>5749.2480000000005</v>
      </c>
      <c r="J98" s="205">
        <v>1543.82</v>
      </c>
      <c r="K98" s="205">
        <v>17599.547999999999</v>
      </c>
      <c r="L98" s="205">
        <v>21</v>
      </c>
      <c r="M98" s="205">
        <v>28252.047999999999</v>
      </c>
      <c r="N98" s="204">
        <v>0</v>
      </c>
      <c r="O98" s="204">
        <v>0</v>
      </c>
      <c r="P98" s="204">
        <v>7.5000000000000002E-4</v>
      </c>
      <c r="Q98" s="204">
        <v>8.5500000000000003E-3</v>
      </c>
      <c r="R98" s="205"/>
      <c r="S98" s="205" t="s">
        <v>174</v>
      </c>
      <c r="T98" s="205" t="s">
        <v>178</v>
      </c>
      <c r="U98" s="205">
        <v>2.3975</v>
      </c>
      <c r="V98" s="205">
        <v>27.331500000000002</v>
      </c>
      <c r="W98" s="205"/>
      <c r="X98" s="205" t="s">
        <v>123</v>
      </c>
      <c r="Y98" s="205" t="s">
        <v>124</v>
      </c>
      <c r="Z98" s="199"/>
      <c r="AA98" s="199"/>
      <c r="AB98" s="199"/>
      <c r="AC98" s="199"/>
      <c r="AD98" s="199"/>
      <c r="AE98" s="199"/>
      <c r="AF98" s="199"/>
      <c r="AG98" s="199" t="s">
        <v>125</v>
      </c>
      <c r="AH98" s="199"/>
      <c r="AI98" s="199"/>
      <c r="AJ98" s="199"/>
      <c r="AK98" s="199"/>
      <c r="AL98" s="199"/>
      <c r="AM98" s="199"/>
      <c r="AN98" s="199"/>
      <c r="AO98" s="199"/>
      <c r="AP98" s="199"/>
      <c r="AQ98" s="199"/>
      <c r="AR98" s="199"/>
      <c r="AS98" s="199"/>
      <c r="AT98" s="199"/>
      <c r="AU98" s="199"/>
      <c r="AV98" s="199"/>
      <c r="AW98" s="199"/>
      <c r="AX98" s="199"/>
      <c r="AY98" s="199"/>
      <c r="AZ98" s="199"/>
      <c r="BA98" s="199"/>
      <c r="BB98" s="199"/>
      <c r="BC98" s="199"/>
      <c r="BD98" s="199"/>
      <c r="BE98" s="199"/>
      <c r="BF98" s="199"/>
      <c r="BG98" s="199"/>
      <c r="BH98" s="199"/>
    </row>
    <row r="99" spans="1:60" outlineLevel="1" x14ac:dyDescent="0.2">
      <c r="A99" s="202"/>
      <c r="B99" s="203"/>
      <c r="C99" s="227" t="s">
        <v>252</v>
      </c>
      <c r="D99" s="206"/>
      <c r="E99" s="207">
        <v>11.4</v>
      </c>
      <c r="F99" s="205"/>
      <c r="G99" s="205"/>
      <c r="H99" s="205"/>
      <c r="I99" s="205"/>
      <c r="J99" s="205"/>
      <c r="K99" s="205"/>
      <c r="L99" s="205"/>
      <c r="M99" s="205"/>
      <c r="N99" s="204"/>
      <c r="O99" s="204"/>
      <c r="P99" s="204"/>
      <c r="Q99" s="204"/>
      <c r="R99" s="205"/>
      <c r="S99" s="205"/>
      <c r="T99" s="205"/>
      <c r="U99" s="205"/>
      <c r="V99" s="205"/>
      <c r="W99" s="205"/>
      <c r="X99" s="205"/>
      <c r="Y99" s="205"/>
      <c r="Z99" s="199"/>
      <c r="AA99" s="199"/>
      <c r="AB99" s="199"/>
      <c r="AC99" s="199"/>
      <c r="AD99" s="199"/>
      <c r="AE99" s="199"/>
      <c r="AF99" s="199"/>
      <c r="AG99" s="199" t="s">
        <v>127</v>
      </c>
      <c r="AH99" s="199">
        <v>0</v>
      </c>
      <c r="AI99" s="199"/>
      <c r="AJ99" s="199"/>
      <c r="AK99" s="199"/>
      <c r="AL99" s="199"/>
      <c r="AM99" s="199"/>
      <c r="AN99" s="199"/>
      <c r="AO99" s="199"/>
      <c r="AP99" s="199"/>
      <c r="AQ99" s="199"/>
      <c r="AR99" s="199"/>
      <c r="AS99" s="199"/>
      <c r="AT99" s="199"/>
      <c r="AU99" s="199"/>
      <c r="AV99" s="199"/>
      <c r="AW99" s="199"/>
      <c r="AX99" s="199"/>
      <c r="AY99" s="199"/>
      <c r="AZ99" s="199"/>
      <c r="BA99" s="199"/>
      <c r="BB99" s="199"/>
      <c r="BC99" s="199"/>
      <c r="BD99" s="199"/>
      <c r="BE99" s="199"/>
      <c r="BF99" s="199"/>
      <c r="BG99" s="199"/>
      <c r="BH99" s="199"/>
    </row>
    <row r="100" spans="1:60" x14ac:dyDescent="0.2">
      <c r="A100" s="210" t="s">
        <v>117</v>
      </c>
      <c r="B100" s="211" t="s">
        <v>80</v>
      </c>
      <c r="C100" s="225" t="s">
        <v>81</v>
      </c>
      <c r="D100" s="212"/>
      <c r="E100" s="213"/>
      <c r="F100" s="214"/>
      <c r="G100" s="215">
        <f>G101+G102</f>
        <v>0</v>
      </c>
      <c r="H100" s="209"/>
      <c r="I100" s="209">
        <v>0</v>
      </c>
      <c r="J100" s="209"/>
      <c r="K100" s="209">
        <v>13033.52</v>
      </c>
      <c r="L100" s="209"/>
      <c r="M100" s="209"/>
      <c r="N100" s="208"/>
      <c r="O100" s="208"/>
      <c r="P100" s="208"/>
      <c r="Q100" s="208"/>
      <c r="R100" s="209"/>
      <c r="S100" s="209"/>
      <c r="T100" s="209"/>
      <c r="U100" s="209"/>
      <c r="V100" s="209"/>
      <c r="W100" s="209"/>
      <c r="X100" s="209"/>
      <c r="Y100" s="209"/>
      <c r="AG100" t="s">
        <v>118</v>
      </c>
    </row>
    <row r="101" spans="1:60" x14ac:dyDescent="0.2">
      <c r="A101" s="221">
        <v>36</v>
      </c>
      <c r="B101" s="222" t="s">
        <v>253</v>
      </c>
      <c r="C101" s="228" t="s">
        <v>254</v>
      </c>
      <c r="D101" s="223" t="s">
        <v>166</v>
      </c>
      <c r="E101" s="224">
        <v>8.6601499999999998</v>
      </c>
      <c r="F101" s="247"/>
      <c r="G101" s="220">
        <f t="shared" ref="G101:G102" si="4">F101*E101</f>
        <v>0</v>
      </c>
      <c r="H101" s="205">
        <v>0</v>
      </c>
      <c r="I101" s="205">
        <v>0</v>
      </c>
      <c r="J101" s="205">
        <v>833</v>
      </c>
      <c r="K101" s="205">
        <v>7213.9049500000001</v>
      </c>
      <c r="L101" s="205">
        <v>21</v>
      </c>
      <c r="M101" s="205">
        <v>8728.8189999999995</v>
      </c>
      <c r="N101" s="204">
        <v>0</v>
      </c>
      <c r="O101" s="204">
        <v>0</v>
      </c>
      <c r="P101" s="204">
        <v>0</v>
      </c>
      <c r="Q101" s="204">
        <v>0</v>
      </c>
      <c r="R101" s="205"/>
      <c r="S101" s="205" t="s">
        <v>122</v>
      </c>
      <c r="T101" s="205" t="s">
        <v>122</v>
      </c>
      <c r="U101" s="205">
        <v>1.1100000000000001</v>
      </c>
      <c r="V101" s="205">
        <v>9.6127665000000011</v>
      </c>
      <c r="W101" s="205"/>
      <c r="X101" s="205" t="s">
        <v>255</v>
      </c>
      <c r="Y101" s="205" t="s">
        <v>124</v>
      </c>
      <c r="Z101" s="199"/>
      <c r="AA101" s="199"/>
      <c r="AB101" s="199"/>
      <c r="AC101" s="199"/>
      <c r="AD101" s="199"/>
      <c r="AE101" s="199"/>
      <c r="AF101" s="199"/>
      <c r="AG101" s="199" t="s">
        <v>256</v>
      </c>
      <c r="AH101" s="199"/>
      <c r="AI101" s="199"/>
      <c r="AJ101" s="199"/>
      <c r="AK101" s="199"/>
      <c r="AL101" s="199"/>
      <c r="AM101" s="199"/>
      <c r="AN101" s="199"/>
      <c r="AO101" s="199"/>
      <c r="AP101" s="199"/>
      <c r="AQ101" s="199"/>
      <c r="AR101" s="199"/>
      <c r="AS101" s="199"/>
      <c r="AT101" s="199"/>
      <c r="AU101" s="199"/>
      <c r="AV101" s="199"/>
      <c r="AW101" s="199"/>
      <c r="AX101" s="199"/>
      <c r="AY101" s="199"/>
      <c r="AZ101" s="199"/>
      <c r="BA101" s="199"/>
      <c r="BB101" s="199"/>
      <c r="BC101" s="199"/>
      <c r="BD101" s="199"/>
      <c r="BE101" s="199"/>
      <c r="BF101" s="199"/>
      <c r="BG101" s="199"/>
      <c r="BH101" s="199"/>
    </row>
    <row r="102" spans="1:60" x14ac:dyDescent="0.2">
      <c r="A102" s="221">
        <v>37</v>
      </c>
      <c r="B102" s="222" t="s">
        <v>257</v>
      </c>
      <c r="C102" s="228" t="s">
        <v>258</v>
      </c>
      <c r="D102" s="223" t="s">
        <v>166</v>
      </c>
      <c r="E102" s="224">
        <v>8.6601499999999998</v>
      </c>
      <c r="F102" s="247"/>
      <c r="G102" s="220">
        <f t="shared" si="4"/>
        <v>0</v>
      </c>
      <c r="H102" s="205">
        <v>0</v>
      </c>
      <c r="I102" s="205">
        <v>0</v>
      </c>
      <c r="J102" s="205">
        <v>672</v>
      </c>
      <c r="K102" s="205">
        <v>5819.6207999999997</v>
      </c>
      <c r="L102" s="205">
        <v>21</v>
      </c>
      <c r="M102" s="205">
        <v>7041.7402000000002</v>
      </c>
      <c r="N102" s="204">
        <v>0</v>
      </c>
      <c r="O102" s="204">
        <v>0</v>
      </c>
      <c r="P102" s="204">
        <v>0</v>
      </c>
      <c r="Q102" s="204">
        <v>0</v>
      </c>
      <c r="R102" s="205"/>
      <c r="S102" s="205" t="s">
        <v>122</v>
      </c>
      <c r="T102" s="205" t="s">
        <v>122</v>
      </c>
      <c r="U102" s="205">
        <v>0.442</v>
      </c>
      <c r="V102" s="205">
        <v>3.8277863000000001</v>
      </c>
      <c r="W102" s="205"/>
      <c r="X102" s="205" t="s">
        <v>255</v>
      </c>
      <c r="Y102" s="205" t="s">
        <v>124</v>
      </c>
      <c r="Z102" s="199"/>
      <c r="AA102" s="199"/>
      <c r="AB102" s="199"/>
      <c r="AC102" s="199"/>
      <c r="AD102" s="199"/>
      <c r="AE102" s="199"/>
      <c r="AF102" s="199"/>
      <c r="AG102" s="199" t="s">
        <v>256</v>
      </c>
      <c r="AH102" s="199"/>
      <c r="AI102" s="199"/>
      <c r="AJ102" s="199"/>
      <c r="AK102" s="199"/>
      <c r="AL102" s="199"/>
      <c r="AM102" s="199"/>
      <c r="AN102" s="199"/>
      <c r="AO102" s="199"/>
      <c r="AP102" s="199"/>
      <c r="AQ102" s="199"/>
      <c r="AR102" s="199"/>
      <c r="AS102" s="199"/>
      <c r="AT102" s="199"/>
      <c r="AU102" s="199"/>
      <c r="AV102" s="199"/>
      <c r="AW102" s="199"/>
      <c r="AX102" s="199"/>
      <c r="AY102" s="199"/>
      <c r="AZ102" s="199"/>
      <c r="BA102" s="199"/>
      <c r="BB102" s="199"/>
      <c r="BC102" s="199"/>
      <c r="BD102" s="199"/>
      <c r="BE102" s="199"/>
      <c r="BF102" s="199"/>
      <c r="BG102" s="199"/>
      <c r="BH102" s="199"/>
    </row>
    <row r="103" spans="1:60" x14ac:dyDescent="0.2">
      <c r="A103" s="210" t="s">
        <v>117</v>
      </c>
      <c r="B103" s="211" t="s">
        <v>82</v>
      </c>
      <c r="C103" s="225" t="s">
        <v>83</v>
      </c>
      <c r="D103" s="212"/>
      <c r="E103" s="213"/>
      <c r="F103" s="214"/>
      <c r="G103" s="215">
        <f>G104</f>
        <v>0</v>
      </c>
      <c r="H103" s="209"/>
      <c r="I103" s="209">
        <v>7321.07</v>
      </c>
      <c r="J103" s="209"/>
      <c r="K103" s="209">
        <v>2678.93</v>
      </c>
      <c r="L103" s="209"/>
      <c r="M103" s="209"/>
      <c r="N103" s="208"/>
      <c r="O103" s="208"/>
      <c r="P103" s="208"/>
      <c r="Q103" s="208"/>
      <c r="R103" s="209"/>
      <c r="S103" s="209"/>
      <c r="T103" s="209"/>
      <c r="U103" s="209"/>
      <c r="V103" s="209"/>
      <c r="W103" s="209"/>
      <c r="X103" s="209"/>
      <c r="Y103" s="209"/>
      <c r="AG103" t="s">
        <v>118</v>
      </c>
    </row>
    <row r="104" spans="1:60" x14ac:dyDescent="0.2">
      <c r="A104" s="221">
        <v>38</v>
      </c>
      <c r="B104" s="222" t="s">
        <v>259</v>
      </c>
      <c r="C104" s="228" t="s">
        <v>260</v>
      </c>
      <c r="D104" s="223" t="s">
        <v>173</v>
      </c>
      <c r="E104" s="224">
        <v>1</v>
      </c>
      <c r="F104" s="247"/>
      <c r="G104" s="220">
        <f>F104*E104</f>
        <v>0</v>
      </c>
      <c r="H104" s="205">
        <v>7321.07</v>
      </c>
      <c r="I104" s="205">
        <v>7321.07</v>
      </c>
      <c r="J104" s="205">
        <v>2678.93</v>
      </c>
      <c r="K104" s="205">
        <v>2678.93</v>
      </c>
      <c r="L104" s="205">
        <v>21</v>
      </c>
      <c r="M104" s="205">
        <v>12100</v>
      </c>
      <c r="N104" s="204">
        <v>6.0000000000000002E-5</v>
      </c>
      <c r="O104" s="204">
        <v>6.0000000000000002E-5</v>
      </c>
      <c r="P104" s="204">
        <v>0</v>
      </c>
      <c r="Q104" s="204">
        <v>0</v>
      </c>
      <c r="R104" s="205"/>
      <c r="S104" s="205" t="s">
        <v>174</v>
      </c>
      <c r="T104" s="205" t="s">
        <v>175</v>
      </c>
      <c r="U104" s="205">
        <v>0</v>
      </c>
      <c r="V104" s="205">
        <v>0</v>
      </c>
      <c r="W104" s="205"/>
      <c r="X104" s="205" t="s">
        <v>123</v>
      </c>
      <c r="Y104" s="205" t="s">
        <v>124</v>
      </c>
      <c r="Z104" s="199"/>
      <c r="AA104" s="199"/>
      <c r="AB104" s="199"/>
      <c r="AC104" s="199"/>
      <c r="AD104" s="199"/>
      <c r="AE104" s="199"/>
      <c r="AF104" s="199"/>
      <c r="AG104" s="199" t="s">
        <v>125</v>
      </c>
      <c r="AH104" s="199"/>
      <c r="AI104" s="199"/>
      <c r="AJ104" s="199"/>
      <c r="AK104" s="199"/>
      <c r="AL104" s="199"/>
      <c r="AM104" s="199"/>
      <c r="AN104" s="199"/>
      <c r="AO104" s="199"/>
      <c r="AP104" s="199"/>
      <c r="AQ104" s="199"/>
      <c r="AR104" s="199"/>
      <c r="AS104" s="199"/>
      <c r="AT104" s="199"/>
      <c r="AU104" s="199"/>
      <c r="AV104" s="199"/>
      <c r="AW104" s="199"/>
      <c r="AX104" s="199"/>
      <c r="AY104" s="199"/>
      <c r="AZ104" s="199"/>
      <c r="BA104" s="199"/>
      <c r="BB104" s="199"/>
      <c r="BC104" s="199"/>
      <c r="BD104" s="199"/>
      <c r="BE104" s="199"/>
      <c r="BF104" s="199"/>
      <c r="BG104" s="199"/>
      <c r="BH104" s="199"/>
    </row>
    <row r="105" spans="1:60" x14ac:dyDescent="0.2">
      <c r="A105" s="210" t="s">
        <v>117</v>
      </c>
      <c r="B105" s="211" t="s">
        <v>84</v>
      </c>
      <c r="C105" s="225" t="s">
        <v>85</v>
      </c>
      <c r="D105" s="212"/>
      <c r="E105" s="213"/>
      <c r="F105" s="214"/>
      <c r="G105" s="215">
        <f>G106+G107+G109</f>
        <v>0</v>
      </c>
      <c r="H105" s="209"/>
      <c r="I105" s="209">
        <v>4333.5</v>
      </c>
      <c r="J105" s="209"/>
      <c r="K105" s="209">
        <v>589.5</v>
      </c>
      <c r="L105" s="209"/>
      <c r="M105" s="209"/>
      <c r="N105" s="208"/>
      <c r="O105" s="208"/>
      <c r="P105" s="208"/>
      <c r="Q105" s="208"/>
      <c r="R105" s="209"/>
      <c r="S105" s="209"/>
      <c r="T105" s="209"/>
      <c r="U105" s="209"/>
      <c r="V105" s="209"/>
      <c r="W105" s="209"/>
      <c r="X105" s="209"/>
      <c r="Y105" s="209"/>
      <c r="AG105" t="s">
        <v>118</v>
      </c>
    </row>
    <row r="106" spans="1:60" x14ac:dyDescent="0.2">
      <c r="A106" s="221">
        <v>39</v>
      </c>
      <c r="B106" s="222" t="s">
        <v>261</v>
      </c>
      <c r="C106" s="228" t="s">
        <v>262</v>
      </c>
      <c r="D106" s="223" t="s">
        <v>186</v>
      </c>
      <c r="E106" s="224">
        <v>15</v>
      </c>
      <c r="F106" s="247"/>
      <c r="G106" s="220">
        <f t="shared" ref="G106:G107" si="5">F106*E106</f>
        <v>0</v>
      </c>
      <c r="H106" s="205">
        <v>0</v>
      </c>
      <c r="I106" s="205">
        <v>0</v>
      </c>
      <c r="J106" s="205">
        <v>39.299999999999997</v>
      </c>
      <c r="K106" s="205">
        <v>589.5</v>
      </c>
      <c r="L106" s="205">
        <v>21</v>
      </c>
      <c r="M106" s="205">
        <v>713.29499999999996</v>
      </c>
      <c r="N106" s="204">
        <v>0</v>
      </c>
      <c r="O106" s="204">
        <v>0</v>
      </c>
      <c r="P106" s="204">
        <v>0</v>
      </c>
      <c r="Q106" s="204">
        <v>0</v>
      </c>
      <c r="R106" s="205"/>
      <c r="S106" s="205" t="s">
        <v>122</v>
      </c>
      <c r="T106" s="205" t="s">
        <v>122</v>
      </c>
      <c r="U106" s="205">
        <v>7.0000000000000007E-2</v>
      </c>
      <c r="V106" s="205">
        <v>1.05</v>
      </c>
      <c r="W106" s="205"/>
      <c r="X106" s="205" t="s">
        <v>123</v>
      </c>
      <c r="Y106" s="205" t="s">
        <v>124</v>
      </c>
      <c r="Z106" s="199"/>
      <c r="AA106" s="199"/>
      <c r="AB106" s="199"/>
      <c r="AC106" s="199"/>
      <c r="AD106" s="199"/>
      <c r="AE106" s="199"/>
      <c r="AF106" s="199"/>
      <c r="AG106" s="199" t="s">
        <v>125</v>
      </c>
      <c r="AH106" s="199"/>
      <c r="AI106" s="199"/>
      <c r="AJ106" s="199"/>
      <c r="AK106" s="199"/>
      <c r="AL106" s="199"/>
      <c r="AM106" s="199"/>
      <c r="AN106" s="199"/>
      <c r="AO106" s="199"/>
      <c r="AP106" s="199"/>
      <c r="AQ106" s="199"/>
      <c r="AR106" s="199"/>
      <c r="AS106" s="199"/>
      <c r="AT106" s="199"/>
      <c r="AU106" s="199"/>
      <c r="AV106" s="199"/>
      <c r="AW106" s="199"/>
      <c r="AX106" s="199"/>
      <c r="AY106" s="199"/>
      <c r="AZ106" s="199"/>
      <c r="BA106" s="199"/>
      <c r="BB106" s="199"/>
      <c r="BC106" s="199"/>
      <c r="BD106" s="199"/>
      <c r="BE106" s="199"/>
      <c r="BF106" s="199"/>
      <c r="BG106" s="199"/>
      <c r="BH106" s="199"/>
    </row>
    <row r="107" spans="1:60" x14ac:dyDescent="0.2">
      <c r="A107" s="216">
        <v>40</v>
      </c>
      <c r="B107" s="217" t="s">
        <v>263</v>
      </c>
      <c r="C107" s="226" t="s">
        <v>264</v>
      </c>
      <c r="D107" s="218" t="s">
        <v>131</v>
      </c>
      <c r="E107" s="219">
        <v>4.5</v>
      </c>
      <c r="F107" s="246"/>
      <c r="G107" s="220">
        <f t="shared" si="5"/>
        <v>0</v>
      </c>
      <c r="H107" s="205">
        <v>485</v>
      </c>
      <c r="I107" s="205">
        <v>2182.5</v>
      </c>
      <c r="J107" s="205">
        <v>0</v>
      </c>
      <c r="K107" s="205">
        <v>0</v>
      </c>
      <c r="L107" s="205">
        <v>21</v>
      </c>
      <c r="M107" s="205">
        <v>2640.8249999999998</v>
      </c>
      <c r="N107" s="204">
        <v>2.47E-3</v>
      </c>
      <c r="O107" s="204">
        <v>1.1115E-2</v>
      </c>
      <c r="P107" s="204">
        <v>0</v>
      </c>
      <c r="Q107" s="204">
        <v>0</v>
      </c>
      <c r="R107" s="205"/>
      <c r="S107" s="205" t="s">
        <v>174</v>
      </c>
      <c r="T107" s="205" t="s">
        <v>175</v>
      </c>
      <c r="U107" s="205">
        <v>0</v>
      </c>
      <c r="V107" s="205">
        <v>0</v>
      </c>
      <c r="W107" s="205"/>
      <c r="X107" s="205" t="s">
        <v>199</v>
      </c>
      <c r="Y107" s="205" t="s">
        <v>124</v>
      </c>
      <c r="Z107" s="199"/>
      <c r="AA107" s="199"/>
      <c r="AB107" s="199"/>
      <c r="AC107" s="199"/>
      <c r="AD107" s="199"/>
      <c r="AE107" s="199"/>
      <c r="AF107" s="199"/>
      <c r="AG107" s="199" t="s">
        <v>200</v>
      </c>
      <c r="AH107" s="199"/>
      <c r="AI107" s="199"/>
      <c r="AJ107" s="199"/>
      <c r="AK107" s="199"/>
      <c r="AL107" s="199"/>
      <c r="AM107" s="199"/>
      <c r="AN107" s="199"/>
      <c r="AO107" s="199"/>
      <c r="AP107" s="199"/>
      <c r="AQ107" s="199"/>
      <c r="AR107" s="199"/>
      <c r="AS107" s="199"/>
      <c r="AT107" s="199"/>
      <c r="AU107" s="199"/>
      <c r="AV107" s="199"/>
      <c r="AW107" s="199"/>
      <c r="AX107" s="199"/>
      <c r="AY107" s="199"/>
      <c r="AZ107" s="199"/>
      <c r="BA107" s="199"/>
      <c r="BB107" s="199"/>
      <c r="BC107" s="199"/>
      <c r="BD107" s="199"/>
      <c r="BE107" s="199"/>
      <c r="BF107" s="199"/>
      <c r="BG107" s="199"/>
      <c r="BH107" s="199"/>
    </row>
    <row r="108" spans="1:60" outlineLevel="1" x14ac:dyDescent="0.2">
      <c r="A108" s="202"/>
      <c r="B108" s="203"/>
      <c r="C108" s="227" t="s">
        <v>265</v>
      </c>
      <c r="D108" s="206"/>
      <c r="E108" s="207">
        <v>4.5</v>
      </c>
      <c r="F108" s="205"/>
      <c r="G108" s="205"/>
      <c r="H108" s="205"/>
      <c r="I108" s="205"/>
      <c r="J108" s="205"/>
      <c r="K108" s="205"/>
      <c r="L108" s="205"/>
      <c r="M108" s="205"/>
      <c r="N108" s="204"/>
      <c r="O108" s="204"/>
      <c r="P108" s="204"/>
      <c r="Q108" s="204"/>
      <c r="R108" s="205"/>
      <c r="S108" s="205"/>
      <c r="T108" s="205"/>
      <c r="U108" s="205"/>
      <c r="V108" s="205"/>
      <c r="W108" s="205"/>
      <c r="X108" s="205"/>
      <c r="Y108" s="205"/>
      <c r="Z108" s="199"/>
      <c r="AA108" s="199"/>
      <c r="AB108" s="199"/>
      <c r="AC108" s="199"/>
      <c r="AD108" s="199"/>
      <c r="AE108" s="199"/>
      <c r="AF108" s="199"/>
      <c r="AG108" s="199" t="s">
        <v>127</v>
      </c>
      <c r="AH108" s="199">
        <v>0</v>
      </c>
      <c r="AI108" s="199"/>
      <c r="AJ108" s="199"/>
      <c r="AK108" s="199"/>
      <c r="AL108" s="199"/>
      <c r="AM108" s="199"/>
      <c r="AN108" s="199"/>
      <c r="AO108" s="199"/>
      <c r="AP108" s="199"/>
      <c r="AQ108" s="199"/>
      <c r="AR108" s="199"/>
      <c r="AS108" s="199"/>
      <c r="AT108" s="199"/>
      <c r="AU108" s="199"/>
      <c r="AV108" s="199"/>
      <c r="AW108" s="199"/>
      <c r="AX108" s="199"/>
      <c r="AY108" s="199"/>
      <c r="AZ108" s="199"/>
      <c r="BA108" s="199"/>
      <c r="BB108" s="199"/>
      <c r="BC108" s="199"/>
      <c r="BD108" s="199"/>
      <c r="BE108" s="199"/>
      <c r="BF108" s="199"/>
      <c r="BG108" s="199"/>
      <c r="BH108" s="199"/>
    </row>
    <row r="109" spans="1:60" x14ac:dyDescent="0.2">
      <c r="A109" s="216">
        <v>41</v>
      </c>
      <c r="B109" s="217" t="s">
        <v>266</v>
      </c>
      <c r="C109" s="226" t="s">
        <v>267</v>
      </c>
      <c r="D109" s="218" t="s">
        <v>186</v>
      </c>
      <c r="E109" s="219">
        <v>30</v>
      </c>
      <c r="F109" s="246"/>
      <c r="G109" s="220">
        <f>F109*E109</f>
        <v>0</v>
      </c>
      <c r="H109" s="205">
        <v>71.7</v>
      </c>
      <c r="I109" s="205">
        <v>2151</v>
      </c>
      <c r="J109" s="205">
        <v>0</v>
      </c>
      <c r="K109" s="205">
        <v>0</v>
      </c>
      <c r="L109" s="205">
        <v>21</v>
      </c>
      <c r="M109" s="205">
        <v>2602.71</v>
      </c>
      <c r="N109" s="204">
        <v>0</v>
      </c>
      <c r="O109" s="204">
        <v>0</v>
      </c>
      <c r="P109" s="204">
        <v>0</v>
      </c>
      <c r="Q109" s="204">
        <v>0</v>
      </c>
      <c r="R109" s="205"/>
      <c r="S109" s="205" t="s">
        <v>174</v>
      </c>
      <c r="T109" s="205" t="s">
        <v>122</v>
      </c>
      <c r="U109" s="205">
        <v>0</v>
      </c>
      <c r="V109" s="205">
        <v>0</v>
      </c>
      <c r="W109" s="205"/>
      <c r="X109" s="205" t="s">
        <v>199</v>
      </c>
      <c r="Y109" s="205" t="s">
        <v>124</v>
      </c>
      <c r="Z109" s="199"/>
      <c r="AA109" s="199"/>
      <c r="AB109" s="199"/>
      <c r="AC109" s="199"/>
      <c r="AD109" s="199"/>
      <c r="AE109" s="199"/>
      <c r="AF109" s="199"/>
      <c r="AG109" s="199" t="s">
        <v>200</v>
      </c>
      <c r="AH109" s="199"/>
      <c r="AI109" s="199"/>
      <c r="AJ109" s="199"/>
      <c r="AK109" s="199"/>
      <c r="AL109" s="199"/>
      <c r="AM109" s="199"/>
      <c r="AN109" s="199"/>
      <c r="AO109" s="199"/>
      <c r="AP109" s="199"/>
      <c r="AQ109" s="199"/>
      <c r="AR109" s="199"/>
      <c r="AS109" s="199"/>
      <c r="AT109" s="199"/>
      <c r="AU109" s="199"/>
      <c r="AV109" s="199"/>
      <c r="AW109" s="199"/>
      <c r="AX109" s="199"/>
      <c r="AY109" s="199"/>
      <c r="AZ109" s="199"/>
      <c r="BA109" s="199"/>
      <c r="BB109" s="199"/>
      <c r="BC109" s="199"/>
      <c r="BD109" s="199"/>
      <c r="BE109" s="199"/>
      <c r="BF109" s="199"/>
      <c r="BG109" s="199"/>
      <c r="BH109" s="199"/>
    </row>
    <row r="110" spans="1:60" outlineLevel="1" x14ac:dyDescent="0.2">
      <c r="A110" s="202"/>
      <c r="B110" s="203"/>
      <c r="C110" s="227" t="s">
        <v>268</v>
      </c>
      <c r="D110" s="206"/>
      <c r="E110" s="207">
        <v>30</v>
      </c>
      <c r="F110" s="205"/>
      <c r="G110" s="205"/>
      <c r="H110" s="205"/>
      <c r="I110" s="205"/>
      <c r="J110" s="205"/>
      <c r="K110" s="205"/>
      <c r="L110" s="205"/>
      <c r="M110" s="205"/>
      <c r="N110" s="204"/>
      <c r="O110" s="204"/>
      <c r="P110" s="204"/>
      <c r="Q110" s="204"/>
      <c r="R110" s="205"/>
      <c r="S110" s="205"/>
      <c r="T110" s="205"/>
      <c r="U110" s="205"/>
      <c r="V110" s="205"/>
      <c r="W110" s="205"/>
      <c r="X110" s="205"/>
      <c r="Y110" s="205"/>
      <c r="Z110" s="199"/>
      <c r="AA110" s="199"/>
      <c r="AB110" s="199"/>
      <c r="AC110" s="199"/>
      <c r="AD110" s="199"/>
      <c r="AE110" s="199"/>
      <c r="AF110" s="199"/>
      <c r="AG110" s="199" t="s">
        <v>127</v>
      </c>
      <c r="AH110" s="199">
        <v>0</v>
      </c>
      <c r="AI110" s="199"/>
      <c r="AJ110" s="199"/>
      <c r="AK110" s="199"/>
      <c r="AL110" s="199"/>
      <c r="AM110" s="199"/>
      <c r="AN110" s="199"/>
      <c r="AO110" s="199"/>
      <c r="AP110" s="199"/>
      <c r="AQ110" s="199"/>
      <c r="AR110" s="199"/>
      <c r="AS110" s="199"/>
      <c r="AT110" s="199"/>
      <c r="AU110" s="199"/>
      <c r="AV110" s="199"/>
      <c r="AW110" s="199"/>
      <c r="AX110" s="199"/>
      <c r="AY110" s="199"/>
      <c r="AZ110" s="199"/>
      <c r="BA110" s="199"/>
      <c r="BB110" s="199"/>
      <c r="BC110" s="199"/>
      <c r="BD110" s="199"/>
      <c r="BE110" s="199"/>
      <c r="BF110" s="199"/>
      <c r="BG110" s="199"/>
      <c r="BH110" s="199"/>
    </row>
    <row r="111" spans="1:60" x14ac:dyDescent="0.2">
      <c r="A111" s="210" t="s">
        <v>117</v>
      </c>
      <c r="B111" s="211" t="s">
        <v>86</v>
      </c>
      <c r="C111" s="225" t="s">
        <v>87</v>
      </c>
      <c r="D111" s="212"/>
      <c r="E111" s="213"/>
      <c r="F111" s="214"/>
      <c r="G111" s="215">
        <f>G112</f>
        <v>0</v>
      </c>
      <c r="H111" s="209"/>
      <c r="I111" s="209">
        <v>0</v>
      </c>
      <c r="J111" s="209"/>
      <c r="K111" s="209">
        <v>6051.63</v>
      </c>
      <c r="L111" s="209"/>
      <c r="M111" s="209"/>
      <c r="N111" s="208"/>
      <c r="O111" s="208"/>
      <c r="P111" s="208"/>
      <c r="Q111" s="208"/>
      <c r="R111" s="209"/>
      <c r="S111" s="209"/>
      <c r="T111" s="209"/>
      <c r="U111" s="209"/>
      <c r="V111" s="209"/>
      <c r="W111" s="209"/>
      <c r="X111" s="209"/>
      <c r="Y111" s="209"/>
      <c r="AG111" t="s">
        <v>118</v>
      </c>
    </row>
    <row r="112" spans="1:60" x14ac:dyDescent="0.2">
      <c r="A112" s="216">
        <v>42</v>
      </c>
      <c r="B112" s="217" t="s">
        <v>269</v>
      </c>
      <c r="C112" s="226" t="s">
        <v>270</v>
      </c>
      <c r="D112" s="218" t="s">
        <v>166</v>
      </c>
      <c r="E112" s="219">
        <v>15.78</v>
      </c>
      <c r="F112" s="246"/>
      <c r="G112" s="220">
        <f>F112*E112</f>
        <v>0</v>
      </c>
      <c r="H112" s="205">
        <v>0</v>
      </c>
      <c r="I112" s="205">
        <v>0</v>
      </c>
      <c r="J112" s="205">
        <v>383.5</v>
      </c>
      <c r="K112" s="205">
        <v>6051.63</v>
      </c>
      <c r="L112" s="205">
        <v>21</v>
      </c>
      <c r="M112" s="205">
        <v>7322.4723000000004</v>
      </c>
      <c r="N112" s="204">
        <v>0</v>
      </c>
      <c r="O112" s="204">
        <v>0</v>
      </c>
      <c r="P112" s="204">
        <v>0</v>
      </c>
      <c r="Q112" s="204">
        <v>0</v>
      </c>
      <c r="R112" s="205"/>
      <c r="S112" s="205" t="s">
        <v>122</v>
      </c>
      <c r="T112" s="205" t="s">
        <v>122</v>
      </c>
      <c r="U112" s="205">
        <v>0.94199999999999995</v>
      </c>
      <c r="V112" s="205">
        <v>14.864759999999999</v>
      </c>
      <c r="W112" s="205"/>
      <c r="X112" s="205" t="s">
        <v>123</v>
      </c>
      <c r="Y112" s="205" t="s">
        <v>124</v>
      </c>
      <c r="Z112" s="199"/>
      <c r="AA112" s="199"/>
      <c r="AB112" s="199"/>
      <c r="AC112" s="199"/>
      <c r="AD112" s="199"/>
      <c r="AE112" s="199"/>
      <c r="AF112" s="199"/>
      <c r="AG112" s="199" t="s">
        <v>125</v>
      </c>
      <c r="AH112" s="199"/>
      <c r="AI112" s="199"/>
      <c r="AJ112" s="199"/>
      <c r="AK112" s="199"/>
      <c r="AL112" s="199"/>
      <c r="AM112" s="199"/>
      <c r="AN112" s="199"/>
      <c r="AO112" s="199"/>
      <c r="AP112" s="199"/>
      <c r="AQ112" s="199"/>
      <c r="AR112" s="199"/>
      <c r="AS112" s="199"/>
      <c r="AT112" s="199"/>
      <c r="AU112" s="199"/>
      <c r="AV112" s="199"/>
      <c r="AW112" s="199"/>
      <c r="AX112" s="199"/>
      <c r="AY112" s="199"/>
      <c r="AZ112" s="199"/>
      <c r="BA112" s="199"/>
      <c r="BB112" s="199"/>
      <c r="BC112" s="199"/>
      <c r="BD112" s="199"/>
      <c r="BE112" s="199"/>
      <c r="BF112" s="199"/>
      <c r="BG112" s="199"/>
      <c r="BH112" s="199"/>
    </row>
    <row r="113" spans="1:60" outlineLevel="1" x14ac:dyDescent="0.2">
      <c r="A113" s="202"/>
      <c r="B113" s="203"/>
      <c r="C113" s="227" t="s">
        <v>271</v>
      </c>
      <c r="D113" s="206"/>
      <c r="E113" s="207">
        <v>15.78</v>
      </c>
      <c r="F113" s="205"/>
      <c r="G113" s="205"/>
      <c r="H113" s="205"/>
      <c r="I113" s="205"/>
      <c r="J113" s="205"/>
      <c r="K113" s="205"/>
      <c r="L113" s="205"/>
      <c r="M113" s="205"/>
      <c r="N113" s="204"/>
      <c r="O113" s="204"/>
      <c r="P113" s="204"/>
      <c r="Q113" s="204"/>
      <c r="R113" s="205"/>
      <c r="S113" s="205"/>
      <c r="T113" s="205"/>
      <c r="U113" s="205"/>
      <c r="V113" s="205"/>
      <c r="W113" s="205"/>
      <c r="X113" s="205"/>
      <c r="Y113" s="205"/>
      <c r="Z113" s="199"/>
      <c r="AA113" s="199"/>
      <c r="AB113" s="199"/>
      <c r="AC113" s="199"/>
      <c r="AD113" s="199"/>
      <c r="AE113" s="199"/>
      <c r="AF113" s="199"/>
      <c r="AG113" s="199" t="s">
        <v>127</v>
      </c>
      <c r="AH113" s="199">
        <v>0</v>
      </c>
      <c r="AI113" s="199"/>
      <c r="AJ113" s="199"/>
      <c r="AK113" s="199"/>
      <c r="AL113" s="199"/>
      <c r="AM113" s="199"/>
      <c r="AN113" s="199"/>
      <c r="AO113" s="199"/>
      <c r="AP113" s="199"/>
      <c r="AQ113" s="199"/>
      <c r="AR113" s="199"/>
      <c r="AS113" s="199"/>
      <c r="AT113" s="199"/>
      <c r="AU113" s="199"/>
      <c r="AV113" s="199"/>
      <c r="AW113" s="199"/>
      <c r="AX113" s="199"/>
      <c r="AY113" s="199"/>
      <c r="AZ113" s="199"/>
      <c r="BA113" s="199"/>
      <c r="BB113" s="199"/>
      <c r="BC113" s="199"/>
      <c r="BD113" s="199"/>
      <c r="BE113" s="199"/>
      <c r="BF113" s="199"/>
      <c r="BG113" s="199"/>
      <c r="BH113" s="199"/>
    </row>
    <row r="114" spans="1:60" x14ac:dyDescent="0.2">
      <c r="A114" s="210" t="s">
        <v>117</v>
      </c>
      <c r="B114" s="211" t="s">
        <v>89</v>
      </c>
      <c r="C114" s="225" t="s">
        <v>29</v>
      </c>
      <c r="D114" s="212"/>
      <c r="E114" s="213"/>
      <c r="F114" s="214"/>
      <c r="G114" s="215">
        <f>SUM(G115:G118)</f>
        <v>0</v>
      </c>
      <c r="H114" s="209"/>
      <c r="I114" s="209">
        <v>0</v>
      </c>
      <c r="J114" s="209"/>
      <c r="K114" s="209">
        <v>44515.65</v>
      </c>
      <c r="L114" s="209"/>
      <c r="M114" s="209"/>
      <c r="N114" s="208"/>
      <c r="O114" s="208"/>
      <c r="P114" s="208"/>
      <c r="Q114" s="208"/>
      <c r="R114" s="209"/>
      <c r="S114" s="209"/>
      <c r="T114" s="209"/>
      <c r="U114" s="209"/>
      <c r="V114" s="209"/>
      <c r="W114" s="209"/>
      <c r="X114" s="209"/>
      <c r="Y114" s="209"/>
      <c r="AG114" t="s">
        <v>118</v>
      </c>
    </row>
    <row r="115" spans="1:60" x14ac:dyDescent="0.2">
      <c r="A115" s="221">
        <v>43</v>
      </c>
      <c r="B115" s="222" t="s">
        <v>272</v>
      </c>
      <c r="C115" s="228" t="s">
        <v>273</v>
      </c>
      <c r="D115" s="223" t="s">
        <v>274</v>
      </c>
      <c r="E115" s="224">
        <v>1</v>
      </c>
      <c r="F115" s="247"/>
      <c r="G115" s="220">
        <f t="shared" ref="G115:G118" si="6">F115*E115</f>
        <v>0</v>
      </c>
      <c r="H115" s="205">
        <v>0</v>
      </c>
      <c r="I115" s="205">
        <v>0</v>
      </c>
      <c r="J115" s="205">
        <v>3389.91</v>
      </c>
      <c r="K115" s="205">
        <v>3389.91</v>
      </c>
      <c r="L115" s="205">
        <v>21</v>
      </c>
      <c r="M115" s="205">
        <v>4101.7910999999995</v>
      </c>
      <c r="N115" s="204">
        <v>0</v>
      </c>
      <c r="O115" s="204">
        <v>0</v>
      </c>
      <c r="P115" s="204">
        <v>0</v>
      </c>
      <c r="Q115" s="204">
        <v>0</v>
      </c>
      <c r="R115" s="205"/>
      <c r="S115" s="205" t="s">
        <v>122</v>
      </c>
      <c r="T115" s="205" t="s">
        <v>175</v>
      </c>
      <c r="U115" s="205">
        <v>0</v>
      </c>
      <c r="V115" s="205">
        <v>0</v>
      </c>
      <c r="W115" s="205"/>
      <c r="X115" s="205" t="s">
        <v>275</v>
      </c>
      <c r="Y115" s="205" t="s">
        <v>124</v>
      </c>
      <c r="Z115" s="199"/>
      <c r="AA115" s="199"/>
      <c r="AB115" s="199"/>
      <c r="AC115" s="199"/>
      <c r="AD115" s="199"/>
      <c r="AE115" s="199"/>
      <c r="AF115" s="199"/>
      <c r="AG115" s="199" t="s">
        <v>276</v>
      </c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199"/>
      <c r="AV115" s="199"/>
      <c r="AW115" s="199"/>
      <c r="AX115" s="199"/>
      <c r="AY115" s="199"/>
      <c r="AZ115" s="199"/>
      <c r="BA115" s="199"/>
      <c r="BB115" s="199"/>
      <c r="BC115" s="199"/>
      <c r="BD115" s="199"/>
      <c r="BE115" s="199"/>
      <c r="BF115" s="199"/>
      <c r="BG115" s="199"/>
      <c r="BH115" s="199"/>
    </row>
    <row r="116" spans="1:60" x14ac:dyDescent="0.2">
      <c r="A116" s="221">
        <v>44</v>
      </c>
      <c r="B116" s="222" t="s">
        <v>277</v>
      </c>
      <c r="C116" s="228" t="s">
        <v>278</v>
      </c>
      <c r="D116" s="223" t="s">
        <v>274</v>
      </c>
      <c r="E116" s="224">
        <v>1</v>
      </c>
      <c r="F116" s="247"/>
      <c r="G116" s="220">
        <f t="shared" si="6"/>
        <v>0</v>
      </c>
      <c r="H116" s="205">
        <v>0</v>
      </c>
      <c r="I116" s="205">
        <v>0</v>
      </c>
      <c r="J116" s="205">
        <v>13441.48</v>
      </c>
      <c r="K116" s="205">
        <v>13441.48</v>
      </c>
      <c r="L116" s="205">
        <v>21</v>
      </c>
      <c r="M116" s="205">
        <v>16264.1908</v>
      </c>
      <c r="N116" s="204">
        <v>0</v>
      </c>
      <c r="O116" s="204">
        <v>0</v>
      </c>
      <c r="P116" s="204">
        <v>0</v>
      </c>
      <c r="Q116" s="204">
        <v>0</v>
      </c>
      <c r="R116" s="205"/>
      <c r="S116" s="205" t="s">
        <v>122</v>
      </c>
      <c r="T116" s="205" t="s">
        <v>175</v>
      </c>
      <c r="U116" s="205">
        <v>0</v>
      </c>
      <c r="V116" s="205">
        <v>0</v>
      </c>
      <c r="W116" s="205"/>
      <c r="X116" s="205" t="s">
        <v>275</v>
      </c>
      <c r="Y116" s="205" t="s">
        <v>124</v>
      </c>
      <c r="Z116" s="199"/>
      <c r="AA116" s="199"/>
      <c r="AB116" s="199"/>
      <c r="AC116" s="199"/>
      <c r="AD116" s="199"/>
      <c r="AE116" s="199"/>
      <c r="AF116" s="199"/>
      <c r="AG116" s="199" t="s">
        <v>279</v>
      </c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199"/>
      <c r="AV116" s="199"/>
      <c r="AW116" s="199"/>
      <c r="AX116" s="199"/>
      <c r="AY116" s="199"/>
      <c r="AZ116" s="199"/>
      <c r="BA116" s="199"/>
      <c r="BB116" s="199"/>
      <c r="BC116" s="199"/>
      <c r="BD116" s="199"/>
      <c r="BE116" s="199"/>
      <c r="BF116" s="199"/>
      <c r="BG116" s="199"/>
      <c r="BH116" s="199"/>
    </row>
    <row r="117" spans="1:60" x14ac:dyDescent="0.2">
      <c r="A117" s="221">
        <v>45</v>
      </c>
      <c r="B117" s="222" t="s">
        <v>280</v>
      </c>
      <c r="C117" s="228" t="s">
        <v>281</v>
      </c>
      <c r="D117" s="223" t="s">
        <v>274</v>
      </c>
      <c r="E117" s="224">
        <v>1</v>
      </c>
      <c r="F117" s="247"/>
      <c r="G117" s="220">
        <f t="shared" si="6"/>
        <v>0</v>
      </c>
      <c r="H117" s="205">
        <v>0</v>
      </c>
      <c r="I117" s="205">
        <v>0</v>
      </c>
      <c r="J117" s="205">
        <v>2259.94</v>
      </c>
      <c r="K117" s="205">
        <v>2259.94</v>
      </c>
      <c r="L117" s="205">
        <v>21</v>
      </c>
      <c r="M117" s="205">
        <v>2734.5273999999999</v>
      </c>
      <c r="N117" s="204">
        <v>0</v>
      </c>
      <c r="O117" s="204">
        <v>0</v>
      </c>
      <c r="P117" s="204">
        <v>0</v>
      </c>
      <c r="Q117" s="204">
        <v>0</v>
      </c>
      <c r="R117" s="205"/>
      <c r="S117" s="205" t="s">
        <v>122</v>
      </c>
      <c r="T117" s="205" t="s">
        <v>175</v>
      </c>
      <c r="U117" s="205">
        <v>0</v>
      </c>
      <c r="V117" s="205">
        <v>0</v>
      </c>
      <c r="W117" s="205"/>
      <c r="X117" s="205" t="s">
        <v>275</v>
      </c>
      <c r="Y117" s="205" t="s">
        <v>124</v>
      </c>
      <c r="Z117" s="199"/>
      <c r="AA117" s="199"/>
      <c r="AB117" s="199"/>
      <c r="AC117" s="199"/>
      <c r="AD117" s="199"/>
      <c r="AE117" s="199"/>
      <c r="AF117" s="199"/>
      <c r="AG117" s="199" t="s">
        <v>276</v>
      </c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199"/>
      <c r="AV117" s="199"/>
      <c r="AW117" s="199"/>
      <c r="AX117" s="199"/>
      <c r="AY117" s="199"/>
      <c r="AZ117" s="199"/>
      <c r="BA117" s="199"/>
      <c r="BB117" s="199"/>
      <c r="BC117" s="199"/>
      <c r="BD117" s="199"/>
      <c r="BE117" s="199"/>
      <c r="BF117" s="199"/>
      <c r="BG117" s="199"/>
      <c r="BH117" s="199"/>
    </row>
    <row r="118" spans="1:60" x14ac:dyDescent="0.2">
      <c r="A118" s="216">
        <v>46</v>
      </c>
      <c r="B118" s="217" t="s">
        <v>282</v>
      </c>
      <c r="C118" s="226" t="s">
        <v>283</v>
      </c>
      <c r="D118" s="218" t="s">
        <v>274</v>
      </c>
      <c r="E118" s="219">
        <v>1</v>
      </c>
      <c r="F118" s="246"/>
      <c r="G118" s="220">
        <f t="shared" si="6"/>
        <v>0</v>
      </c>
      <c r="H118" s="205">
        <v>0</v>
      </c>
      <c r="I118" s="205">
        <v>0</v>
      </c>
      <c r="J118" s="205">
        <v>25424.32</v>
      </c>
      <c r="K118" s="205">
        <v>25424.32</v>
      </c>
      <c r="L118" s="205">
        <v>21</v>
      </c>
      <c r="M118" s="205">
        <v>30763.427199999998</v>
      </c>
      <c r="N118" s="204">
        <v>0</v>
      </c>
      <c r="O118" s="204">
        <v>0</v>
      </c>
      <c r="P118" s="204">
        <v>0</v>
      </c>
      <c r="Q118" s="204">
        <v>0</v>
      </c>
      <c r="R118" s="205"/>
      <c r="S118" s="205" t="s">
        <v>122</v>
      </c>
      <c r="T118" s="205" t="s">
        <v>175</v>
      </c>
      <c r="U118" s="205">
        <v>0</v>
      </c>
      <c r="V118" s="205">
        <v>0</v>
      </c>
      <c r="W118" s="205"/>
      <c r="X118" s="205" t="s">
        <v>275</v>
      </c>
      <c r="Y118" s="205" t="s">
        <v>124</v>
      </c>
      <c r="Z118" s="199"/>
      <c r="AA118" s="199"/>
      <c r="AB118" s="199"/>
      <c r="AC118" s="199"/>
      <c r="AD118" s="199"/>
      <c r="AE118" s="199"/>
      <c r="AF118" s="199"/>
      <c r="AG118" s="199" t="s">
        <v>276</v>
      </c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199"/>
      <c r="AV118" s="199"/>
      <c r="AW118" s="199"/>
      <c r="AX118" s="199"/>
      <c r="AY118" s="199"/>
      <c r="AZ118" s="199"/>
      <c r="BA118" s="199"/>
      <c r="BB118" s="199"/>
      <c r="BC118" s="199"/>
      <c r="BD118" s="199"/>
      <c r="BE118" s="199"/>
      <c r="BF118" s="199"/>
      <c r="BG118" s="199"/>
      <c r="BH118" s="199"/>
    </row>
    <row r="119" spans="1:60" x14ac:dyDescent="0.2">
      <c r="A119" s="3"/>
      <c r="B119" s="4"/>
      <c r="C119" s="229"/>
      <c r="D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AE119">
        <v>15</v>
      </c>
      <c r="AF119">
        <v>21</v>
      </c>
      <c r="AG119" t="s">
        <v>103</v>
      </c>
    </row>
    <row r="120" spans="1:60" x14ac:dyDescent="0.2">
      <c r="C120" s="230"/>
      <c r="D120" s="10"/>
      <c r="AG120" t="s">
        <v>284</v>
      </c>
    </row>
    <row r="121" spans="1:60" x14ac:dyDescent="0.2">
      <c r="D121" s="10"/>
    </row>
    <row r="122" spans="1:60" x14ac:dyDescent="0.2">
      <c r="D122" s="10"/>
    </row>
    <row r="123" spans="1:60" x14ac:dyDescent="0.2">
      <c r="D123" s="10"/>
    </row>
    <row r="124" spans="1:60" x14ac:dyDescent="0.2">
      <c r="D124" s="10"/>
    </row>
    <row r="125" spans="1:60" x14ac:dyDescent="0.2">
      <c r="D125" s="10"/>
    </row>
    <row r="126" spans="1:60" x14ac:dyDescent="0.2">
      <c r="D126" s="10"/>
    </row>
    <row r="127" spans="1:60" x14ac:dyDescent="0.2">
      <c r="D127" s="10"/>
    </row>
    <row r="128" spans="1:60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Q3OdfjkzjOcoXimL3myID4+nW4UYRApY3Kv3vHC1fO+ZQbiQEXHxioWeMMq+CyaDzoTsLxNdh04V44EzKt3ljg==" saltValue="TuSwrQyF+nKd9HpiEWGNyQ==" spinCount="100000" sheet="1" objects="1" scenarios="1"/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SO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SO 01 Pol'!Názvy_tisku</vt:lpstr>
      <vt:lpstr>oadresa</vt:lpstr>
      <vt:lpstr>Stavba!Objednatel</vt:lpstr>
      <vt:lpstr>Stavba!Objekt</vt:lpstr>
      <vt:lpstr>'SO 01 SO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Znakon Sousedovice</dc:creator>
  <cp:lastModifiedBy>Znakon Sousedovice</cp:lastModifiedBy>
  <cp:lastPrinted>2019-03-19T12:27:02Z</cp:lastPrinted>
  <dcterms:created xsi:type="dcterms:W3CDTF">2009-04-08T07:15:50Z</dcterms:created>
  <dcterms:modified xsi:type="dcterms:W3CDTF">2024-01-10T11:10:49Z</dcterms:modified>
</cp:coreProperties>
</file>