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budova\rekonstrukce přízemí\final\zveřejnění\"/>
    </mc:Choice>
  </mc:AlternateContent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128" i="12" l="1"/>
  <c r="F39" i="1" s="1"/>
  <c r="F9" i="12"/>
  <c r="G9" i="12" s="1"/>
  <c r="I9" i="12"/>
  <c r="K9" i="12"/>
  <c r="O9" i="12"/>
  <c r="Q9" i="12"/>
  <c r="U9" i="12"/>
  <c r="F13" i="12"/>
  <c r="G13" i="12" s="1"/>
  <c r="M13" i="12" s="1"/>
  <c r="I13" i="12"/>
  <c r="K13" i="12"/>
  <c r="O13" i="12"/>
  <c r="Q13" i="12"/>
  <c r="U13" i="12"/>
  <c r="F15" i="12"/>
  <c r="G15" i="12" s="1"/>
  <c r="M15" i="12" s="1"/>
  <c r="I15" i="12"/>
  <c r="K15" i="12"/>
  <c r="O15" i="12"/>
  <c r="Q15" i="12"/>
  <c r="U15" i="12"/>
  <c r="F17" i="12"/>
  <c r="G17" i="12" s="1"/>
  <c r="M17" i="12" s="1"/>
  <c r="I17" i="12"/>
  <c r="K17" i="12"/>
  <c r="O17" i="12"/>
  <c r="Q17" i="12"/>
  <c r="U17" i="12"/>
  <c r="F19" i="12"/>
  <c r="G19" i="12"/>
  <c r="M19" i="12" s="1"/>
  <c r="I19" i="12"/>
  <c r="K19" i="12"/>
  <c r="O19" i="12"/>
  <c r="Q19" i="12"/>
  <c r="U19" i="12"/>
  <c r="F21" i="12"/>
  <c r="G21" i="12"/>
  <c r="M21" i="12" s="1"/>
  <c r="I21" i="12"/>
  <c r="K21" i="12"/>
  <c r="O21" i="12"/>
  <c r="Q21" i="12"/>
  <c r="U21" i="12"/>
  <c r="F22" i="12"/>
  <c r="G22" i="12" s="1"/>
  <c r="M22" i="12" s="1"/>
  <c r="I22" i="12"/>
  <c r="K22" i="12"/>
  <c r="O22" i="12"/>
  <c r="Q22" i="12"/>
  <c r="U22" i="12"/>
  <c r="F23" i="12"/>
  <c r="G23" i="12" s="1"/>
  <c r="M23" i="12" s="1"/>
  <c r="I23" i="12"/>
  <c r="K23" i="12"/>
  <c r="O23" i="12"/>
  <c r="Q23" i="12"/>
  <c r="U23" i="12"/>
  <c r="F24" i="12"/>
  <c r="G24" i="12"/>
  <c r="M24" i="12" s="1"/>
  <c r="I24" i="12"/>
  <c r="K24" i="12"/>
  <c r="O24" i="12"/>
  <c r="Q24" i="12"/>
  <c r="U24" i="12"/>
  <c r="F30" i="12"/>
  <c r="G30" i="12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3" i="12"/>
  <c r="G33" i="12" s="1"/>
  <c r="M33" i="12" s="1"/>
  <c r="I33" i="12"/>
  <c r="K33" i="12"/>
  <c r="O33" i="12"/>
  <c r="Q33" i="12"/>
  <c r="U33" i="12"/>
  <c r="F35" i="12"/>
  <c r="G35" i="12"/>
  <c r="M35" i="12" s="1"/>
  <c r="I35" i="12"/>
  <c r="K35" i="12"/>
  <c r="O35" i="12"/>
  <c r="Q35" i="12"/>
  <c r="U35" i="12"/>
  <c r="F36" i="12"/>
  <c r="G36" i="12"/>
  <c r="M36" i="12" s="1"/>
  <c r="I36" i="12"/>
  <c r="K36" i="12"/>
  <c r="O36" i="12"/>
  <c r="Q36" i="12"/>
  <c r="U36" i="12"/>
  <c r="F38" i="12"/>
  <c r="G38" i="12" s="1"/>
  <c r="M38" i="12" s="1"/>
  <c r="I38" i="12"/>
  <c r="K38" i="12"/>
  <c r="O38" i="12"/>
  <c r="Q38" i="12"/>
  <c r="U38" i="12"/>
  <c r="F40" i="12"/>
  <c r="G40" i="12" s="1"/>
  <c r="M40" i="12" s="1"/>
  <c r="I40" i="12"/>
  <c r="K40" i="12"/>
  <c r="O40" i="12"/>
  <c r="Q40" i="12"/>
  <c r="U40" i="12"/>
  <c r="F42" i="12"/>
  <c r="G42" i="12"/>
  <c r="M42" i="12" s="1"/>
  <c r="I42" i="12"/>
  <c r="K42" i="12"/>
  <c r="O42" i="12"/>
  <c r="Q42" i="12"/>
  <c r="U42" i="12"/>
  <c r="F45" i="12"/>
  <c r="G45" i="12"/>
  <c r="M45" i="12" s="1"/>
  <c r="I45" i="12"/>
  <c r="I44" i="12" s="1"/>
  <c r="K45" i="12"/>
  <c r="O45" i="12"/>
  <c r="Q45" i="12"/>
  <c r="U45" i="12"/>
  <c r="U44" i="12" s="1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9" i="12"/>
  <c r="G49" i="12"/>
  <c r="M49" i="12" s="1"/>
  <c r="M48" i="12" s="1"/>
  <c r="I49" i="12"/>
  <c r="K49" i="12"/>
  <c r="O49" i="12"/>
  <c r="Q49" i="12"/>
  <c r="Q48" i="12" s="1"/>
  <c r="U49" i="12"/>
  <c r="F51" i="12"/>
  <c r="G51" i="12"/>
  <c r="M51" i="12" s="1"/>
  <c r="I51" i="12"/>
  <c r="K51" i="12"/>
  <c r="O51" i="12"/>
  <c r="Q51" i="12"/>
  <c r="U51" i="12"/>
  <c r="F54" i="12"/>
  <c r="G54" i="12" s="1"/>
  <c r="I54" i="12"/>
  <c r="K54" i="12"/>
  <c r="O54" i="12"/>
  <c r="Q54" i="12"/>
  <c r="U54" i="12"/>
  <c r="F56" i="12"/>
  <c r="G56" i="12" s="1"/>
  <c r="M56" i="12" s="1"/>
  <c r="I56" i="12"/>
  <c r="K56" i="12"/>
  <c r="O56" i="12"/>
  <c r="Q56" i="12"/>
  <c r="U56" i="12"/>
  <c r="F58" i="12"/>
  <c r="G58" i="12" s="1"/>
  <c r="M58" i="12" s="1"/>
  <c r="I58" i="12"/>
  <c r="K58" i="12"/>
  <c r="O58" i="12"/>
  <c r="Q58" i="12"/>
  <c r="U58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8" i="12"/>
  <c r="G68" i="12" s="1"/>
  <c r="I68" i="12"/>
  <c r="I67" i="12" s="1"/>
  <c r="K68" i="12"/>
  <c r="K67" i="12" s="1"/>
  <c r="O68" i="12"/>
  <c r="O67" i="12" s="1"/>
  <c r="Q68" i="12"/>
  <c r="Q67" i="12" s="1"/>
  <c r="U68" i="12"/>
  <c r="U67" i="12" s="1"/>
  <c r="F70" i="12"/>
  <c r="G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M72" i="12" s="1"/>
  <c r="I72" i="12"/>
  <c r="K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M74" i="12" s="1"/>
  <c r="I74" i="12"/>
  <c r="K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M76" i="12" s="1"/>
  <c r="I76" i="12"/>
  <c r="K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M78" i="12" s="1"/>
  <c r="I78" i="12"/>
  <c r="K78" i="12"/>
  <c r="O78" i="12"/>
  <c r="Q78" i="12"/>
  <c r="U78" i="12"/>
  <c r="F80" i="12"/>
  <c r="G80" i="12" s="1"/>
  <c r="M80" i="12" s="1"/>
  <c r="I80" i="12"/>
  <c r="K80" i="12"/>
  <c r="K79" i="12" s="1"/>
  <c r="O80" i="12"/>
  <c r="Q80" i="12"/>
  <c r="U80" i="12"/>
  <c r="F83" i="12"/>
  <c r="G83" i="12" s="1"/>
  <c r="M83" i="12" s="1"/>
  <c r="I83" i="12"/>
  <c r="K83" i="12"/>
  <c r="O83" i="12"/>
  <c r="Q83" i="12"/>
  <c r="U83" i="12"/>
  <c r="F85" i="12"/>
  <c r="G85" i="12"/>
  <c r="M85" i="12" s="1"/>
  <c r="I85" i="12"/>
  <c r="K85" i="12"/>
  <c r="O85" i="12"/>
  <c r="Q85" i="12"/>
  <c r="U85" i="12"/>
  <c r="F87" i="12"/>
  <c r="G87" i="12"/>
  <c r="M87" i="12" s="1"/>
  <c r="I87" i="12"/>
  <c r="K87" i="12"/>
  <c r="O87" i="12"/>
  <c r="Q87" i="12"/>
  <c r="U87" i="12"/>
  <c r="F89" i="12"/>
  <c r="G89" i="12" s="1"/>
  <c r="I89" i="12"/>
  <c r="K89" i="12"/>
  <c r="O89" i="12"/>
  <c r="Q89" i="12"/>
  <c r="U89" i="12"/>
  <c r="F91" i="12"/>
  <c r="G91" i="12" s="1"/>
  <c r="M91" i="12" s="1"/>
  <c r="I91" i="12"/>
  <c r="K91" i="12"/>
  <c r="O91" i="12"/>
  <c r="Q91" i="12"/>
  <c r="U91" i="12"/>
  <c r="F93" i="12"/>
  <c r="G93" i="12" s="1"/>
  <c r="M93" i="12" s="1"/>
  <c r="I93" i="12"/>
  <c r="K93" i="12"/>
  <c r="O93" i="12"/>
  <c r="Q93" i="12"/>
  <c r="U93" i="12"/>
  <c r="F95" i="12"/>
  <c r="G95" i="12" s="1"/>
  <c r="M95" i="12" s="1"/>
  <c r="I95" i="12"/>
  <c r="K95" i="12"/>
  <c r="O95" i="12"/>
  <c r="Q95" i="12"/>
  <c r="U95" i="12"/>
  <c r="F96" i="12"/>
  <c r="G96" i="12" s="1"/>
  <c r="M96" i="12" s="1"/>
  <c r="I96" i="12"/>
  <c r="K96" i="12"/>
  <c r="O96" i="12"/>
  <c r="Q96" i="12"/>
  <c r="U96" i="12"/>
  <c r="F98" i="12"/>
  <c r="G98" i="12" s="1"/>
  <c r="M98" i="12" s="1"/>
  <c r="I98" i="12"/>
  <c r="K98" i="12"/>
  <c r="O98" i="12"/>
  <c r="Q98" i="12"/>
  <c r="U98" i="12"/>
  <c r="F99" i="12"/>
  <c r="G99" i="12" s="1"/>
  <c r="M99" i="12" s="1"/>
  <c r="I99" i="12"/>
  <c r="K99" i="12"/>
  <c r="O99" i="12"/>
  <c r="Q99" i="12"/>
  <c r="U99" i="12"/>
  <c r="F101" i="12"/>
  <c r="G101" i="12" s="1"/>
  <c r="M101" i="12" s="1"/>
  <c r="I101" i="12"/>
  <c r="K101" i="12"/>
  <c r="O101" i="12"/>
  <c r="Q101" i="12"/>
  <c r="U101" i="12"/>
  <c r="G102" i="12"/>
  <c r="I56" i="1" s="1"/>
  <c r="F103" i="12"/>
  <c r="G103" i="12"/>
  <c r="M103" i="12" s="1"/>
  <c r="M102" i="12" s="1"/>
  <c r="I103" i="12"/>
  <c r="I102" i="12" s="1"/>
  <c r="K103" i="12"/>
  <c r="K102" i="12" s="1"/>
  <c r="O103" i="12"/>
  <c r="O102" i="12" s="1"/>
  <c r="Q103" i="12"/>
  <c r="Q102" i="12" s="1"/>
  <c r="U103" i="12"/>
  <c r="U102" i="12" s="1"/>
  <c r="F106" i="12"/>
  <c r="G106" i="12" s="1"/>
  <c r="I106" i="12"/>
  <c r="K106" i="12"/>
  <c r="O106" i="12"/>
  <c r="Q106" i="12"/>
  <c r="U106" i="12"/>
  <c r="F109" i="12"/>
  <c r="G109" i="12" s="1"/>
  <c r="M109" i="12" s="1"/>
  <c r="I109" i="12"/>
  <c r="K109" i="12"/>
  <c r="O109" i="12"/>
  <c r="Q109" i="12"/>
  <c r="U109" i="12"/>
  <c r="F111" i="12"/>
  <c r="G111" i="12" s="1"/>
  <c r="M111" i="12" s="1"/>
  <c r="I111" i="12"/>
  <c r="K111" i="12"/>
  <c r="O111" i="12"/>
  <c r="Q111" i="12"/>
  <c r="U111" i="12"/>
  <c r="F112" i="12"/>
  <c r="G112" i="12" s="1"/>
  <c r="M112" i="12" s="1"/>
  <c r="I112" i="12"/>
  <c r="K112" i="12"/>
  <c r="O112" i="12"/>
  <c r="Q112" i="12"/>
  <c r="U112" i="12"/>
  <c r="F114" i="12"/>
  <c r="G114" i="12" s="1"/>
  <c r="M114" i="12" s="1"/>
  <c r="I114" i="12"/>
  <c r="K114" i="12"/>
  <c r="O114" i="12"/>
  <c r="Q114" i="12"/>
  <c r="U114" i="12"/>
  <c r="F117" i="12"/>
  <c r="G117" i="12"/>
  <c r="M117" i="12" s="1"/>
  <c r="I117" i="12"/>
  <c r="K117" i="12"/>
  <c r="O117" i="12"/>
  <c r="Q117" i="12"/>
  <c r="U117" i="12"/>
  <c r="F120" i="12"/>
  <c r="G120" i="12" s="1"/>
  <c r="I120" i="12"/>
  <c r="K120" i="12"/>
  <c r="O120" i="12"/>
  <c r="Q120" i="12"/>
  <c r="U120" i="12"/>
  <c r="F121" i="12"/>
  <c r="G121" i="12" s="1"/>
  <c r="M121" i="12" s="1"/>
  <c r="I121" i="12"/>
  <c r="K121" i="12"/>
  <c r="O121" i="12"/>
  <c r="Q121" i="12"/>
  <c r="U121" i="12"/>
  <c r="F122" i="12"/>
  <c r="G122" i="12"/>
  <c r="M122" i="12" s="1"/>
  <c r="I122" i="12"/>
  <c r="K122" i="12"/>
  <c r="O122" i="12"/>
  <c r="Q122" i="12"/>
  <c r="U122" i="12"/>
  <c r="F124" i="12"/>
  <c r="G124" i="12"/>
  <c r="M124" i="12" s="1"/>
  <c r="I124" i="12"/>
  <c r="K124" i="12"/>
  <c r="O124" i="12"/>
  <c r="Q124" i="12"/>
  <c r="U124" i="12"/>
  <c r="F125" i="12"/>
  <c r="G125" i="12" s="1"/>
  <c r="M125" i="12" s="1"/>
  <c r="I125" i="12"/>
  <c r="K125" i="12"/>
  <c r="O125" i="12"/>
  <c r="Q125" i="12"/>
  <c r="U125" i="12"/>
  <c r="F126" i="12"/>
  <c r="G126" i="12" s="1"/>
  <c r="M126" i="12" s="1"/>
  <c r="I126" i="12"/>
  <c r="K126" i="12"/>
  <c r="O126" i="12"/>
  <c r="Q126" i="12"/>
  <c r="U126" i="12"/>
  <c r="I20" i="1"/>
  <c r="I19" i="1"/>
  <c r="I18" i="1"/>
  <c r="G27" i="1"/>
  <c r="J28" i="1"/>
  <c r="J26" i="1"/>
  <c r="G38" i="1"/>
  <c r="F38" i="1"/>
  <c r="J23" i="1"/>
  <c r="J24" i="1"/>
  <c r="J25" i="1"/>
  <c r="J27" i="1"/>
  <c r="E24" i="1"/>
  <c r="E26" i="1"/>
  <c r="M68" i="12" l="1"/>
  <c r="M67" i="12" s="1"/>
  <c r="G67" i="12"/>
  <c r="I52" i="1" s="1"/>
  <c r="F40" i="1"/>
  <c r="G28" i="1" s="1"/>
  <c r="I69" i="12"/>
  <c r="U119" i="12"/>
  <c r="I119" i="12"/>
  <c r="K105" i="12"/>
  <c r="K88" i="12"/>
  <c r="U79" i="12"/>
  <c r="I79" i="12"/>
  <c r="Q69" i="12"/>
  <c r="K53" i="12"/>
  <c r="O48" i="12"/>
  <c r="Q44" i="12"/>
  <c r="K16" i="12"/>
  <c r="U8" i="12"/>
  <c r="I8" i="12"/>
  <c r="O105" i="12"/>
  <c r="O88" i="12"/>
  <c r="U69" i="12"/>
  <c r="O53" i="12"/>
  <c r="O16" i="12"/>
  <c r="K8" i="12"/>
  <c r="Q119" i="12"/>
  <c r="U105" i="12"/>
  <c r="I105" i="12"/>
  <c r="U88" i="12"/>
  <c r="I88" i="12"/>
  <c r="Q79" i="12"/>
  <c r="O69" i="12"/>
  <c r="U53" i="12"/>
  <c r="I53" i="12"/>
  <c r="K48" i="12"/>
  <c r="O44" i="12"/>
  <c r="U16" i="12"/>
  <c r="I16" i="12"/>
  <c r="Q8" i="12"/>
  <c r="K119" i="12"/>
  <c r="O119" i="12"/>
  <c r="Q105" i="12"/>
  <c r="Q88" i="12"/>
  <c r="O79" i="12"/>
  <c r="K69" i="12"/>
  <c r="Q53" i="12"/>
  <c r="U48" i="12"/>
  <c r="I48" i="12"/>
  <c r="K44" i="12"/>
  <c r="Q16" i="12"/>
  <c r="O8" i="12"/>
  <c r="AD128" i="12"/>
  <c r="G39" i="1" s="1"/>
  <c r="G40" i="1" s="1"/>
  <c r="G25" i="1" s="1"/>
  <c r="G26" i="1" s="1"/>
  <c r="M16" i="12"/>
  <c r="M106" i="12"/>
  <c r="M105" i="12" s="1"/>
  <c r="G105" i="12"/>
  <c r="I57" i="1" s="1"/>
  <c r="G53" i="12"/>
  <c r="I51" i="1" s="1"/>
  <c r="M54" i="12"/>
  <c r="M53" i="12" s="1"/>
  <c r="M70" i="12"/>
  <c r="M69" i="12" s="1"/>
  <c r="G69" i="12"/>
  <c r="I53" i="1" s="1"/>
  <c r="I17" i="1" s="1"/>
  <c r="M44" i="12"/>
  <c r="G88" i="12"/>
  <c r="I55" i="1" s="1"/>
  <c r="M89" i="12"/>
  <c r="M88" i="12" s="1"/>
  <c r="M120" i="12"/>
  <c r="M119" i="12" s="1"/>
  <c r="G119" i="12"/>
  <c r="I58" i="1" s="1"/>
  <c r="M79" i="12"/>
  <c r="G8" i="12"/>
  <c r="M9" i="12"/>
  <c r="M8" i="12" s="1"/>
  <c r="G16" i="12"/>
  <c r="I48" i="1" s="1"/>
  <c r="G44" i="12"/>
  <c r="I49" i="1" s="1"/>
  <c r="G79" i="12"/>
  <c r="I54" i="1" s="1"/>
  <c r="G48" i="12"/>
  <c r="I50" i="1" s="1"/>
  <c r="H39" i="1" l="1"/>
  <c r="I47" i="1"/>
  <c r="G128" i="12"/>
  <c r="G23" i="1"/>
  <c r="G24" i="1" s="1"/>
  <c r="G29" i="1" l="1"/>
  <c r="I16" i="1"/>
  <c r="I21" i="1" s="1"/>
  <c r="I59" i="1"/>
  <c r="I39" i="1"/>
  <c r="I40" i="1" s="1"/>
  <c r="J39" i="1" s="1"/>
  <c r="J40" i="1" s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<sst xmlns="http://schemas.openxmlformats.org/spreadsheetml/2006/main" count="544" uniqueCount="293">
  <si>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</si>
  <si>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</si>
  <si>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</si>
  <si>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</si>
  <si>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</si>
  <si>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</si>
  <si>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</si>
  <si>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</si>
  <si>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</si>
  <si>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</si>
  <si>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</si>
  <si>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</si>
  <si>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</si>
  <si>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</si>
  <si>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</si>
  <si>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</si>
  <si>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</si>
  <si>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</si>
  <si>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</si>
  <si>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</si>
  <si>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</si>
  <si>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</si>
  <si>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</si>
  <si>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</si>
  <si>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</si>
  <si>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</si>
  <si>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</si>
  <si>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</si>
  <si>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</si>
  <si>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</si>
  <si>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</si>
  <si>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</si>
  <si>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</si>
  <si>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</si>
  <si>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</si>
  <si>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</si>
  <si>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</si>
  <si>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</si>
  <si>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</si>
  <si>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</si>
  <si>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</si>
  <si>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</si>
  <si>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</si>
  <si>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</si>
  <si>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</si>
  <si>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Město Strakonice - oprava vstupní chodby</t>
  </si>
  <si>
    <t>Rozpočet</t>
  </si>
  <si>
    <t>Celkem za stavbu</t>
  </si>
  <si>
    <t>CZK</t>
  </si>
  <si>
    <t>Rekapitulace dílů</t>
  </si>
  <si>
    <t>Typ dílu</t>
  </si>
  <si>
    <t>3</t>
  </si>
  <si>
    <t>Svislé a kompletní konstrukce</t>
  </si>
  <si>
    <t>61</t>
  </si>
  <si>
    <t>Upravy povrchů vnitřní</t>
  </si>
  <si>
    <t>9</t>
  </si>
  <si>
    <t>Ostatní konstrukce</t>
  </si>
  <si>
    <t>94</t>
  </si>
  <si>
    <t>Lešení a stavební výtahy</t>
  </si>
  <si>
    <t>96</t>
  </si>
  <si>
    <t>Bourání konstrukcí</t>
  </si>
  <si>
    <t>99</t>
  </si>
  <si>
    <t>Staveništní přesun hmot</t>
  </si>
  <si>
    <t>766</t>
  </si>
  <si>
    <t>Konstrukce truhlářské</t>
  </si>
  <si>
    <t>772</t>
  </si>
  <si>
    <t>Kamenné  dlažby</t>
  </si>
  <si>
    <t>776</t>
  </si>
  <si>
    <t>Podlahy povlakové</t>
  </si>
  <si>
    <t>783</t>
  </si>
  <si>
    <t>Nátěry</t>
  </si>
  <si>
    <t>784</t>
  </si>
  <si>
    <t>Malby</t>
  </si>
  <si>
    <t>D96</t>
  </si>
  <si>
    <t>Přesuny sutí a vybouraných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</si>
  <si>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</si>
  <si>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</si>
  <si>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</si>
  <si>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</si>
  <si>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</si>
  <si>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</si>
  <si>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</si>
  <si>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</si>
  <si>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</si>
  <si>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</si>
  <si>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</si>
  <si>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</si>
  <si>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</si>
  <si>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</si>
  <si>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</si>
  <si>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</si>
  <si>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</si>
  <si>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</si>
  <si>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</si>
  <si>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</si>
  <si>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</si>
  <si>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</si>
  <si>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</si>
  <si>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</si>
  <si>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</si>
  <si>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</si>
  <si>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</si>
  <si>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</si>
  <si>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</si>
  <si>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342255028R00</t>
  </si>
  <si>
    <t>Příčky z desek Ytong tl. 150 mm</t>
  </si>
  <si>
    <t>m2</t>
  </si>
  <si>
    <t>POL1_0</t>
  </si>
  <si>
    <t>mezi kancelářemi:1*2,2-0,7*2,0</t>
  </si>
  <si>
    <t>VV</t>
  </si>
  <si>
    <t>pod schodištěm:1,5*2,2-0,9*2</t>
  </si>
  <si>
    <t>zazdívka otovru po demontáži dveří:1,15*2,15</t>
  </si>
  <si>
    <t>317941121RT2</t>
  </si>
  <si>
    <t>Osazení ocelových válcovaných nosníků do č. 12, včetně dodávky profilu L 50/50</t>
  </si>
  <si>
    <t>t</t>
  </si>
  <si>
    <t>4*1,25*3,15*1,1/1000</t>
  </si>
  <si>
    <t>3-100</t>
  </si>
  <si>
    <t>Zazdívka rozvaděčů do zdiva na chodbě</t>
  </si>
  <si>
    <t>kus</t>
  </si>
  <si>
    <t>610991111R00</t>
  </si>
  <si>
    <t>Zakrývání výplní vnitřních otvorů</t>
  </si>
  <si>
    <t>29,6+8,4-1,3*3,5</t>
  </si>
  <si>
    <t>611471413R00</t>
  </si>
  <si>
    <t>Úprava stropů aktiv. štukem s přísadou, tl. 2-3 mm</t>
  </si>
  <si>
    <t>14,5*2+15,2*2,5+6,2*2,0</t>
  </si>
  <si>
    <t>611401934R00</t>
  </si>
  <si>
    <t>Příplatek za sklon stropů 30°-60° štukové plstí hl</t>
  </si>
  <si>
    <t>611401111R00</t>
  </si>
  <si>
    <t>Oprava omítky na stropech o ploše do 0,09 m2</t>
  </si>
  <si>
    <t>612401191R00</t>
  </si>
  <si>
    <t>Omítka malých ploch vnitřních stěn do 0,09 m2</t>
  </si>
  <si>
    <t>612471411RT2</t>
  </si>
  <si>
    <t>Úprava vnitřních stěn aktivovaným štukem, s použitím suché maltové směsi</t>
  </si>
  <si>
    <t>3,6*(15,2+8+8+15,2+4,5+4,5+6,5*2)</t>
  </si>
  <si>
    <t>2,9*1,75+2,1*1,75+2*3,6+2*5,4+6*1,5*1,6</t>
  </si>
  <si>
    <t>-1,4*2,5-6*0,8*2-2*0,6*2-1,5*3,6-1,2*2,3*2-0,8*2*2</t>
  </si>
  <si>
    <t>-4*2,1*1,0</t>
  </si>
  <si>
    <t>-8*0,6*3,6-2*0,6*5,4-2*0,6*4,5</t>
  </si>
  <si>
    <t>602012112RT1</t>
  </si>
  <si>
    <t>Omítka jádrová Hasit 650 ručně, tloušťka vrstvy 10 mm</t>
  </si>
  <si>
    <t>612481211R00</t>
  </si>
  <si>
    <t>Montáž výztužné sítě (perlinky) do stěrky - vnitřní stěny</t>
  </si>
  <si>
    <t>2,3*1,15*2+2,47*2*1,15</t>
  </si>
  <si>
    <t>612425931RT2</t>
  </si>
  <si>
    <t>Omítka vápenná vnitřního ostění - štuková, s použitím suché maltové směsi</t>
  </si>
  <si>
    <t>0,5*5,8</t>
  </si>
  <si>
    <t>602012112RT3</t>
  </si>
  <si>
    <t>Omítka jádrová Hasit 650 ručně, tloušťka vrstvy 15 mm</t>
  </si>
  <si>
    <t>611403380R00</t>
  </si>
  <si>
    <t>Hrubá výplň rýh ve stropech do 3x3 cm maltou z SMS</t>
  </si>
  <si>
    <t>m</t>
  </si>
  <si>
    <t>pro rozvody elektro - předpoiklad:45</t>
  </si>
  <si>
    <t>612403380R00</t>
  </si>
  <si>
    <t>Hrubá výplň rýh ve stěnách do 3x3 cm maltou ze SMS</t>
  </si>
  <si>
    <t>pro rozvody elektro - předpoiklad:35</t>
  </si>
  <si>
    <t>612403381R00</t>
  </si>
  <si>
    <t>Hrubá výplň rýh ve stěnách do 5x3 cm maltou ze SMS</t>
  </si>
  <si>
    <t>pro rozvody elektro - předpoiklad:15</t>
  </si>
  <si>
    <t>612403399RT2</t>
  </si>
  <si>
    <t>Hrubá výplň rýh ve stěnách maltou, s použitím suché maltové směsi</t>
  </si>
  <si>
    <t>(400-35-15-45)*0,3</t>
  </si>
  <si>
    <t>9-100</t>
  </si>
  <si>
    <t>Stěhování nábytku</t>
  </si>
  <si>
    <t>hod</t>
  </si>
  <si>
    <t>9-101</t>
  </si>
  <si>
    <t xml:space="preserve">Demontáž a zpětná montáž vitráže, 2070x960 m </t>
  </si>
  <si>
    <t>9-102</t>
  </si>
  <si>
    <t>Dodávka a montáž madla na schodišti, d= 3,5 m - nerez</t>
  </si>
  <si>
    <t>941955004R00</t>
  </si>
  <si>
    <t>Lešení lehké pomocné, výška podlahy do 3,5 m</t>
  </si>
  <si>
    <t>6,7*1,5+10,2*2+8*1,5+4,5*1,5</t>
  </si>
  <si>
    <t>941955202R01</t>
  </si>
  <si>
    <t>Lešení lehké pomocné, schodiště - vstup</t>
  </si>
  <si>
    <t>7*2</t>
  </si>
  <si>
    <t>968062455R00</t>
  </si>
  <si>
    <t>Vybourání dřevěných dveřních zárubní pl. do 2 m2</t>
  </si>
  <si>
    <t>0,9*2</t>
  </si>
  <si>
    <t>968072865R00</t>
  </si>
  <si>
    <t xml:space="preserve">Vybourání shrnovacích dveří plastových </t>
  </si>
  <si>
    <t>0,8*2</t>
  </si>
  <si>
    <t>968062456R00</t>
  </si>
  <si>
    <t>Vybourání dřevěných dveřních zárubní pl. nad 2 m2</t>
  </si>
  <si>
    <t>1,2*2,2*2+1,4*2,2</t>
  </si>
  <si>
    <t>968071125R00</t>
  </si>
  <si>
    <t>Vyvěšení křídel dveří pl. 2 m2</t>
  </si>
  <si>
    <t>96-100</t>
  </si>
  <si>
    <t>Demontáž dřevěné konstrukce pro stropní svítidla, na hlavní chodbě</t>
  </si>
  <si>
    <t>978013191R00</t>
  </si>
  <si>
    <t>Otlučení omítek vnitřních stěn v rozsahu do 100 %</t>
  </si>
  <si>
    <t>61,3*1,55</t>
  </si>
  <si>
    <t>974031221R00</t>
  </si>
  <si>
    <t>Vysekání rýh zeď cihelná u stropu 3 x 3 cm</t>
  </si>
  <si>
    <t>974031121R00</t>
  </si>
  <si>
    <t>Vysekání rýh ve zdi cihelné 3 x 3 cm</t>
  </si>
  <si>
    <t>974031122R00</t>
  </si>
  <si>
    <t>Vysekání rýh ve zdi cihelné 3 x 7 cm</t>
  </si>
  <si>
    <t>999281105R00</t>
  </si>
  <si>
    <t>Přesun hmot pro opravy a údržbu do výšky 6 m</t>
  </si>
  <si>
    <t>POL7_0</t>
  </si>
  <si>
    <t>766411811R00</t>
  </si>
  <si>
    <t>Demontáž obložení stěn panely velikosti do 1,5 m2</t>
  </si>
  <si>
    <t>766411822R00</t>
  </si>
  <si>
    <t>Demontáž podkladových roštů obložení stěn</t>
  </si>
  <si>
    <t>766670011R00</t>
  </si>
  <si>
    <t>Montáž obložkové nebo rámové zárubně a křídla jednokřídlých dveří</t>
  </si>
  <si>
    <t>070 21-2307.RA0</t>
  </si>
  <si>
    <t>Dveře vnitřní dřevěné šířky 700 mm bílé, kování,  obložková zárubeň tl.zdi 280 mm, přechodová lišta</t>
  </si>
  <si>
    <t>POL2_0</t>
  </si>
  <si>
    <t>070 21-2309.RA0</t>
  </si>
  <si>
    <t>Dveře vnitřní dřevěné šířky 900 mm, obložková zárubeň, kování, barva bílé, dveře bezfalcové</t>
  </si>
  <si>
    <t>766-100</t>
  </si>
  <si>
    <t xml:space="preserve">D+M dveří dřevěných kazetových, barva slonová kost, vč. dř.zárubně a kování - 1200 x 2300 mm 2kř. </t>
  </si>
  <si>
    <t>61160101R</t>
  </si>
  <si>
    <t>Dveře dřevěné interiérové  600 x 1970 mm L/P, lak, plné, - výměna dveří na WC</t>
  </si>
  <si>
    <t>POL3_0</t>
  </si>
  <si>
    <t>766-101</t>
  </si>
  <si>
    <t>D+M kování dveří včetně zámku</t>
  </si>
  <si>
    <t>998766101R00</t>
  </si>
  <si>
    <t>Přesun hmot pro truhlářské konstr., výšky do 6 m</t>
  </si>
  <si>
    <t>772401123R00</t>
  </si>
  <si>
    <t>Montáž obkladu soklů kamenem tl. do 30 mm</t>
  </si>
  <si>
    <t>7,2+8+1,5+8+6,7+2+6,2+5,2+1,5+0,7+5,2+4,5+1,5+4,5+7,2+2,0</t>
  </si>
  <si>
    <t>-1,6-0,8-0,8-0,8-0,6-0,6-1,2-1,2-0,8-0,6-0,8-0,8</t>
  </si>
  <si>
    <t>58386652.AR</t>
  </si>
  <si>
    <t>Deska soklová rovná žula leštěná 200/10 mm</t>
  </si>
  <si>
    <t>(61,3+3,5)*1,05</t>
  </si>
  <si>
    <t>772402123R00</t>
  </si>
  <si>
    <t>Montáž obkladu kaskádových soklů na schodišti kamenem tl. 30 mm</t>
  </si>
  <si>
    <t>1,75*2</t>
  </si>
  <si>
    <t>998772101R00</t>
  </si>
  <si>
    <t>Přesun hmot pro dlažby z kamene, výšky do 6 m</t>
  </si>
  <si>
    <t>776401800R00</t>
  </si>
  <si>
    <t>Demontáž soklíků nebo lišt, pryžových nebo z PVC</t>
  </si>
  <si>
    <t>5,7*2+4*2+4*0,4+2*0,6-0,8-0,7</t>
  </si>
  <si>
    <t>776511810R00</t>
  </si>
  <si>
    <t>Odstranění povlakové podlahy z PVC a koberců lepených bez podložky</t>
  </si>
  <si>
    <t>5,7*4,0+1,5*0,6+1,4*0,4*2</t>
  </si>
  <si>
    <t>762512245RT3</t>
  </si>
  <si>
    <t>Položení podlah pod PVC šroubováním, včetně dodávky, dřevotříska (OSB) tl. 12 mm</t>
  </si>
  <si>
    <t>24,82*1,1</t>
  </si>
  <si>
    <t>776583110R00</t>
  </si>
  <si>
    <t>Položení podložky pod povlakové podlahy</t>
  </si>
  <si>
    <t>775542022R00</t>
  </si>
  <si>
    <t>Podložka Mirelon 3 mm pod lamelové podlahy</t>
  </si>
  <si>
    <t>776421100RU1</t>
  </si>
  <si>
    <t>Lepení podlahových soklíků z PVC a vinylu, včetně dodávky soklíku PVC</t>
  </si>
  <si>
    <t>776521200RV2</t>
  </si>
  <si>
    <t>Lepení povlakové podlahy z dílců PVC a CV (vinyl), včetně vinylové podlahoviny tl. 2,5 mm</t>
  </si>
  <si>
    <t>24,82*1,03</t>
  </si>
  <si>
    <t>998776101R00</t>
  </si>
  <si>
    <t>Přesun hmot pro podlahy povlakové, výšky do 6 m</t>
  </si>
  <si>
    <t>783222100R00</t>
  </si>
  <si>
    <t>Nátěr syntetický kovových konstrukcí dvojnásobný, - stávající zárubně</t>
  </si>
  <si>
    <t>6*1,05+3*0,95</t>
  </si>
  <si>
    <t>784402801R00</t>
  </si>
  <si>
    <t>Odstranění malby oškrábáním v místnosti H do 3,8 m</t>
  </si>
  <si>
    <t>220,21-160</t>
  </si>
  <si>
    <t>79,4</t>
  </si>
  <si>
    <t>784011121R00</t>
  </si>
  <si>
    <t>Broušení štuků a nových omítek</t>
  </si>
  <si>
    <t>61,3*1,5</t>
  </si>
  <si>
    <t>784011211RT3</t>
  </si>
  <si>
    <t>Olepování vnitřních ploch, včetně maskovací pásky šířky 50 mm</t>
  </si>
  <si>
    <t>784011222RT2</t>
  </si>
  <si>
    <t>Zakrytí podlah, včetně odstranění, včetně papírové lepenky</t>
  </si>
  <si>
    <t>14,5*1,5+15,2*2+6,2*1,5</t>
  </si>
  <si>
    <t>784422271R00</t>
  </si>
  <si>
    <t>Malba vápenná 2x, pačok 2x,1barva, místn. do 3,8 m</t>
  </si>
  <si>
    <t>220,21+79,4</t>
  </si>
  <si>
    <t>-77,94</t>
  </si>
  <si>
    <t>784422275R00</t>
  </si>
  <si>
    <t>Malba vápenná 2x, pačok 2x, 1barva, schody do 5 m</t>
  </si>
  <si>
    <t>5,3*5,4*2+2*5,4+4,95*2</t>
  </si>
  <si>
    <t>979 08-2111.R00</t>
  </si>
  <si>
    <t>Vnitrostaveništní doprava suti do 10 m</t>
  </si>
  <si>
    <t>POL8_0</t>
  </si>
  <si>
    <t>979 08-1111.R00</t>
  </si>
  <si>
    <t>Odvoz suti a vybour. hmot na skládku do 1 km</t>
  </si>
  <si>
    <t>979 08-1121.R00</t>
  </si>
  <si>
    <t>Příplatek k odvozu za každý další 1 km</t>
  </si>
  <si>
    <t>POL99_0</t>
  </si>
  <si>
    <t>10,76*30</t>
  </si>
  <si>
    <t>979 99-9999.R00</t>
  </si>
  <si>
    <t>Poplatek za ukládku suť do 10 % příměsí (skup.170107)</t>
  </si>
  <si>
    <t>979 99-0181.R00</t>
  </si>
  <si>
    <t>Poplatek za uložení suti - PVC podlahová krytina, skupina odpadu 200307</t>
  </si>
  <si>
    <t>979 99-0162.R00</t>
  </si>
  <si>
    <t>Poplatek za uložení suti - dřevo+sklo, skupina odpadu 170904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</si>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</sst>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7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18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8" t="s">
        <v>42</v>
      </c>
      <c r="C1" s="229"/>
      <c r="D1" s="229"/>
      <c r="E1" s="229"/>
      <c r="F1" s="229"/>
      <c r="G1" s="229"/>
      <c r="H1" s="229"/>
      <c r="I1" s="229"/>
      <c r="J1" s="230"/>
    </row>
    <row r="2" spans="1:15" ht="23.25" customHeight="1" x14ac:dyDescent="0.2">
      <c r="A2" s="4"/>
      <c r="B2" s="79" t="s">
        <v>40</v>
      </c>
      <c r="C2" s="80"/>
      <c r="D2" s="245" t="s">
        <v>45</v>
      </c>
      <c r="E2" s="246"/>
      <c r="F2" s="246"/>
      <c r="G2" s="246"/>
      <c r="H2" s="246"/>
      <c r="I2" s="246"/>
      <c r="J2" s="247"/>
      <c r="O2" s="2"/>
    </row>
    <row r="3" spans="1:15" ht="23.25" hidden="1" customHeight="1" x14ac:dyDescent="0.2">
      <c r="A3" s="4"/>
      <c r="B3" s="81" t="s">
        <v>43</v>
      </c>
      <c r="C3" s="82"/>
      <c r="D3" s="208"/>
      <c r="E3" s="209"/>
      <c r="F3" s="209"/>
      <c r="G3" s="209"/>
      <c r="H3" s="209"/>
      <c r="I3" s="209"/>
      <c r="J3" s="210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/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40"/>
      <c r="E11" s="240"/>
      <c r="F11" s="240"/>
      <c r="G11" s="240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5"/>
      <c r="E12" s="225"/>
      <c r="F12" s="225"/>
      <c r="G12" s="225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6"/>
      <c r="E13" s="226"/>
      <c r="F13" s="226"/>
      <c r="G13" s="226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8"/>
      <c r="F15" s="248"/>
      <c r="G15" s="221"/>
      <c r="H15" s="221"/>
      <c r="I15" s="221" t="s">
        <v>28</v>
      </c>
      <c r="J15" s="222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23"/>
      <c r="F16" s="224"/>
      <c r="G16" s="223"/>
      <c r="H16" s="224"/>
      <c r="I16" s="223">
        <f>SUMIF(F47:F58,A16,I47:I58)+SUMIF(F47:F58,"PSU",I47:I58)</f>
        <v>0</v>
      </c>
      <c r="J16" s="237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23"/>
      <c r="F17" s="224"/>
      <c r="G17" s="223"/>
      <c r="H17" s="224"/>
      <c r="I17" s="223">
        <f>SUMIF(F47:F58,A17,I47:I58)</f>
        <v>0</v>
      </c>
      <c r="J17" s="237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23"/>
      <c r="F18" s="224"/>
      <c r="G18" s="223"/>
      <c r="H18" s="224"/>
      <c r="I18" s="223">
        <f>SUMIF(F47:F58,A18,I47:I58)</f>
        <v>0</v>
      </c>
      <c r="J18" s="237"/>
    </row>
    <row r="19" spans="1:10" ht="23.25" customHeight="1" x14ac:dyDescent="0.2">
      <c r="A19" s="139" t="s">
        <v>75</v>
      </c>
      <c r="B19" s="140" t="s">
        <v>26</v>
      </c>
      <c r="C19" s="56"/>
      <c r="D19" s="57"/>
      <c r="E19" s="223"/>
      <c r="F19" s="224"/>
      <c r="G19" s="223"/>
      <c r="H19" s="224"/>
      <c r="I19" s="223">
        <f>SUMIF(F47:F58,A19,I47:I58)</f>
        <v>0</v>
      </c>
      <c r="J19" s="237"/>
    </row>
    <row r="20" spans="1:10" ht="23.25" customHeight="1" x14ac:dyDescent="0.2">
      <c r="A20" s="139" t="s">
        <v>76</v>
      </c>
      <c r="B20" s="140" t="s">
        <v>27</v>
      </c>
      <c r="C20" s="56"/>
      <c r="D20" s="57"/>
      <c r="E20" s="223"/>
      <c r="F20" s="224"/>
      <c r="G20" s="223"/>
      <c r="H20" s="224"/>
      <c r="I20" s="223">
        <f>SUMIF(F47:F58,A20,I47:I58)</f>
        <v>0</v>
      </c>
      <c r="J20" s="237"/>
    </row>
    <row r="21" spans="1:10" ht="23.25" customHeight="1" x14ac:dyDescent="0.2">
      <c r="A21" s="4"/>
      <c r="B21" s="72" t="s">
        <v>28</v>
      </c>
      <c r="C21" s="73"/>
      <c r="D21" s="74"/>
      <c r="E21" s="238"/>
      <c r="F21" s="239"/>
      <c r="G21" s="238"/>
      <c r="H21" s="239"/>
      <c r="I21" s="238">
        <f>SUM(I16:J20)</f>
        <v>0</v>
      </c>
      <c r="J21" s="244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35">
        <f>ZakladDPHSniVypocet</f>
        <v>0</v>
      </c>
      <c r="H23" s="236"/>
      <c r="I23" s="236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42">
        <f>ZakladDPHSni*SazbaDPH1/100</f>
        <v>0</v>
      </c>
      <c r="H24" s="243"/>
      <c r="I24" s="243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5">
        <f>ZakladDPHZaklVypocet</f>
        <v>0</v>
      </c>
      <c r="H25" s="236"/>
      <c r="I25" s="236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31">
        <f>ZakladDPHZakl*SazbaDPH2/100</f>
        <v>0</v>
      </c>
      <c r="H26" s="232"/>
      <c r="I26" s="232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3">
        <f>0</f>
        <v>0</v>
      </c>
      <c r="H27" s="233"/>
      <c r="I27" s="233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20">
        <f>ZakladDPHSniVypocet+ZakladDPHZaklVypocet</f>
        <v>0</v>
      </c>
      <c r="H28" s="220"/>
      <c r="I28" s="220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4">
        <f>ZakladDPHSni+DPHSni+ZakladDPHZakl+DPHZakl+Zaokrouhleni</f>
        <v>0</v>
      </c>
      <c r="H29" s="234"/>
      <c r="I29" s="234"/>
      <c r="J29" s="117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7"/>
      <c r="E34" s="227"/>
      <c r="F34" s="30"/>
      <c r="G34" s="227"/>
      <c r="H34" s="227"/>
      <c r="I34" s="227"/>
      <c r="J34" s="36"/>
    </row>
    <row r="35" spans="1:10" ht="12.75" customHeight="1" x14ac:dyDescent="0.2">
      <c r="A35" s="4"/>
      <c r="B35" s="4"/>
      <c r="C35" s="5"/>
      <c r="D35" s="241" t="s">
        <v>2</v>
      </c>
      <c r="E35" s="241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46</v>
      </c>
      <c r="C39" s="211" t="s">
        <v>45</v>
      </c>
      <c r="D39" s="212"/>
      <c r="E39" s="212"/>
      <c r="F39" s="106">
        <f>'Rozpočet Pol'!AC128</f>
        <v>0</v>
      </c>
      <c r="G39" s="107">
        <f>'Rozpočet Pol'!AD128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3" t="s">
        <v>47</v>
      </c>
      <c r="C40" s="214"/>
      <c r="D40" s="214"/>
      <c r="E40" s="215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49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50</v>
      </c>
      <c r="G46" s="127"/>
      <c r="H46" s="127"/>
      <c r="I46" s="216" t="s">
        <v>28</v>
      </c>
      <c r="J46" s="216"/>
    </row>
    <row r="47" spans="1:10" ht="25.5" customHeight="1" x14ac:dyDescent="0.2">
      <c r="A47" s="120"/>
      <c r="B47" s="128" t="s">
        <v>51</v>
      </c>
      <c r="C47" s="218" t="s">
        <v>52</v>
      </c>
      <c r="D47" s="219"/>
      <c r="E47" s="219"/>
      <c r="F47" s="130" t="s">
        <v>23</v>
      </c>
      <c r="G47" s="131"/>
      <c r="H47" s="131"/>
      <c r="I47" s="217">
        <f>'Rozpočet Pol'!G8</f>
        <v>0</v>
      </c>
      <c r="J47" s="217"/>
    </row>
    <row r="48" spans="1:10" ht="25.5" customHeight="1" x14ac:dyDescent="0.2">
      <c r="A48" s="120"/>
      <c r="B48" s="122" t="s">
        <v>53</v>
      </c>
      <c r="C48" s="202" t="s">
        <v>54</v>
      </c>
      <c r="D48" s="203"/>
      <c r="E48" s="203"/>
      <c r="F48" s="132" t="s">
        <v>23</v>
      </c>
      <c r="G48" s="133"/>
      <c r="H48" s="133"/>
      <c r="I48" s="201">
        <f>'Rozpočet Pol'!G16</f>
        <v>0</v>
      </c>
      <c r="J48" s="201"/>
    </row>
    <row r="49" spans="1:10" ht="25.5" customHeight="1" x14ac:dyDescent="0.2">
      <c r="A49" s="120"/>
      <c r="B49" s="122" t="s">
        <v>55</v>
      </c>
      <c r="C49" s="202" t="s">
        <v>56</v>
      </c>
      <c r="D49" s="203"/>
      <c r="E49" s="203"/>
      <c r="F49" s="132" t="s">
        <v>23</v>
      </c>
      <c r="G49" s="133"/>
      <c r="H49" s="133"/>
      <c r="I49" s="201">
        <f>'Rozpočet Pol'!G44</f>
        <v>0</v>
      </c>
      <c r="J49" s="201"/>
    </row>
    <row r="50" spans="1:10" ht="25.5" customHeight="1" x14ac:dyDescent="0.2">
      <c r="A50" s="120"/>
      <c r="B50" s="122" t="s">
        <v>57</v>
      </c>
      <c r="C50" s="202" t="s">
        <v>58</v>
      </c>
      <c r="D50" s="203"/>
      <c r="E50" s="203"/>
      <c r="F50" s="132" t="s">
        <v>23</v>
      </c>
      <c r="G50" s="133"/>
      <c r="H50" s="133"/>
      <c r="I50" s="201">
        <f>'Rozpočet Pol'!G48</f>
        <v>0</v>
      </c>
      <c r="J50" s="201"/>
    </row>
    <row r="51" spans="1:10" ht="25.5" customHeight="1" x14ac:dyDescent="0.2">
      <c r="A51" s="120"/>
      <c r="B51" s="122" t="s">
        <v>59</v>
      </c>
      <c r="C51" s="202" t="s">
        <v>60</v>
      </c>
      <c r="D51" s="203"/>
      <c r="E51" s="203"/>
      <c r="F51" s="132" t="s">
        <v>23</v>
      </c>
      <c r="G51" s="133"/>
      <c r="H51" s="133"/>
      <c r="I51" s="201">
        <f>'Rozpočet Pol'!G53</f>
        <v>0</v>
      </c>
      <c r="J51" s="201"/>
    </row>
    <row r="52" spans="1:10" ht="25.5" customHeight="1" x14ac:dyDescent="0.2">
      <c r="A52" s="120"/>
      <c r="B52" s="122" t="s">
        <v>61</v>
      </c>
      <c r="C52" s="202" t="s">
        <v>62</v>
      </c>
      <c r="D52" s="203"/>
      <c r="E52" s="203"/>
      <c r="F52" s="132" t="s">
        <v>23</v>
      </c>
      <c r="G52" s="133"/>
      <c r="H52" s="133"/>
      <c r="I52" s="201">
        <f>'Rozpočet Pol'!G67</f>
        <v>0</v>
      </c>
      <c r="J52" s="201"/>
    </row>
    <row r="53" spans="1:10" ht="25.5" customHeight="1" x14ac:dyDescent="0.2">
      <c r="A53" s="120"/>
      <c r="B53" s="122" t="s">
        <v>63</v>
      </c>
      <c r="C53" s="202" t="s">
        <v>64</v>
      </c>
      <c r="D53" s="203"/>
      <c r="E53" s="203"/>
      <c r="F53" s="132" t="s">
        <v>24</v>
      </c>
      <c r="G53" s="133"/>
      <c r="H53" s="133"/>
      <c r="I53" s="201">
        <f>'Rozpočet Pol'!G69</f>
        <v>0</v>
      </c>
      <c r="J53" s="201"/>
    </row>
    <row r="54" spans="1:10" ht="25.5" customHeight="1" x14ac:dyDescent="0.2">
      <c r="A54" s="120"/>
      <c r="B54" s="122" t="s">
        <v>65</v>
      </c>
      <c r="C54" s="202" t="s">
        <v>66</v>
      </c>
      <c r="D54" s="203"/>
      <c r="E54" s="203"/>
      <c r="F54" s="132" t="s">
        <v>24</v>
      </c>
      <c r="G54" s="133"/>
      <c r="H54" s="133"/>
      <c r="I54" s="201">
        <f>'Rozpočet Pol'!G79</f>
        <v>0</v>
      </c>
      <c r="J54" s="201"/>
    </row>
    <row r="55" spans="1:10" ht="25.5" customHeight="1" x14ac:dyDescent="0.2">
      <c r="A55" s="120"/>
      <c r="B55" s="122" t="s">
        <v>67</v>
      </c>
      <c r="C55" s="202" t="s">
        <v>68</v>
      </c>
      <c r="D55" s="203"/>
      <c r="E55" s="203"/>
      <c r="F55" s="132" t="s">
        <v>24</v>
      </c>
      <c r="G55" s="133"/>
      <c r="H55" s="133"/>
      <c r="I55" s="201">
        <f>'Rozpočet Pol'!G88</f>
        <v>0</v>
      </c>
      <c r="J55" s="201"/>
    </row>
    <row r="56" spans="1:10" ht="25.5" customHeight="1" x14ac:dyDescent="0.2">
      <c r="A56" s="120"/>
      <c r="B56" s="122" t="s">
        <v>69</v>
      </c>
      <c r="C56" s="202" t="s">
        <v>70</v>
      </c>
      <c r="D56" s="203"/>
      <c r="E56" s="203"/>
      <c r="F56" s="132" t="s">
        <v>24</v>
      </c>
      <c r="G56" s="133"/>
      <c r="H56" s="133"/>
      <c r="I56" s="201">
        <f>'Rozpočet Pol'!G102</f>
        <v>0</v>
      </c>
      <c r="J56" s="201"/>
    </row>
    <row r="57" spans="1:10" ht="25.5" customHeight="1" x14ac:dyDescent="0.2">
      <c r="A57" s="120"/>
      <c r="B57" s="122" t="s">
        <v>71</v>
      </c>
      <c r="C57" s="202" t="s">
        <v>72</v>
      </c>
      <c r="D57" s="203"/>
      <c r="E57" s="203"/>
      <c r="F57" s="132" t="s">
        <v>24</v>
      </c>
      <c r="G57" s="133"/>
      <c r="H57" s="133"/>
      <c r="I57" s="201">
        <f>'Rozpočet Pol'!G105</f>
        <v>0</v>
      </c>
      <c r="J57" s="201"/>
    </row>
    <row r="58" spans="1:10" ht="25.5" customHeight="1" x14ac:dyDescent="0.2">
      <c r="A58" s="120"/>
      <c r="B58" s="129" t="s">
        <v>73</v>
      </c>
      <c r="C58" s="205" t="s">
        <v>74</v>
      </c>
      <c r="D58" s="206"/>
      <c r="E58" s="206"/>
      <c r="F58" s="134" t="s">
        <v>23</v>
      </c>
      <c r="G58" s="135"/>
      <c r="H58" s="135"/>
      <c r="I58" s="204">
        <f>'Rozpočet Pol'!G119</f>
        <v>0</v>
      </c>
      <c r="J58" s="204"/>
    </row>
    <row r="59" spans="1:10" ht="25.5" customHeight="1" x14ac:dyDescent="0.2">
      <c r="A59" s="121"/>
      <c r="B59" s="125" t="s">
        <v>1</v>
      </c>
      <c r="C59" s="125"/>
      <c r="D59" s="126"/>
      <c r="E59" s="126"/>
      <c r="F59" s="136"/>
      <c r="G59" s="137"/>
      <c r="H59" s="137"/>
      <c r="I59" s="207">
        <f>SUM(I47:I58)</f>
        <v>0</v>
      </c>
      <c r="J59" s="207"/>
    </row>
    <row r="60" spans="1:10" x14ac:dyDescent="0.2">
      <c r="F60" s="138"/>
      <c r="G60" s="94"/>
      <c r="H60" s="138"/>
      <c r="I60" s="94"/>
      <c r="J60" s="94"/>
    </row>
    <row r="61" spans="1:10" x14ac:dyDescent="0.2">
      <c r="F61" s="138"/>
      <c r="G61" s="94"/>
      <c r="H61" s="138"/>
      <c r="I61" s="94"/>
      <c r="J61" s="94"/>
    </row>
    <row r="62" spans="1:10" x14ac:dyDescent="0.2">
      <c r="F62" s="138"/>
      <c r="G62" s="94"/>
      <c r="H62" s="138"/>
      <c r="I62" s="94"/>
      <c r="J62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9" t="s">
        <v>6</v>
      </c>
      <c r="B1" s="249"/>
      <c r="C1" s="250"/>
      <c r="D1" s="249"/>
      <c r="E1" s="249"/>
      <c r="F1" s="249"/>
      <c r="G1" s="249"/>
    </row>
    <row r="2" spans="1:7" ht="24.95" customHeight="1" x14ac:dyDescent="0.2">
      <c r="A2" s="77" t="s">
        <v>41</v>
      </c>
      <c r="B2" s="76"/>
      <c r="C2" s="251"/>
      <c r="D2" s="251"/>
      <c r="E2" s="251"/>
      <c r="F2" s="251"/>
      <c r="G2" s="252"/>
    </row>
    <row r="3" spans="1:7" ht="24.95" hidden="1" customHeight="1" x14ac:dyDescent="0.2">
      <c r="A3" s="77" t="s">
        <v>7</v>
      </c>
      <c r="B3" s="76"/>
      <c r="C3" s="251"/>
      <c r="D3" s="251"/>
      <c r="E3" s="251"/>
      <c r="F3" s="251"/>
      <c r="G3" s="252"/>
    </row>
    <row r="4" spans="1:7" ht="24.95" hidden="1" customHeight="1" x14ac:dyDescent="0.2">
      <c r="A4" s="77" t="s">
        <v>8</v>
      </c>
      <c r="B4" s="76"/>
      <c r="C4" s="251"/>
      <c r="D4" s="251"/>
      <c r="E4" s="251"/>
      <c r="F4" s="251"/>
      <c r="G4" s="252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8"/>
  <sheetViews>
    <sheetView tabSelected="1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3" t="s">
        <v>6</v>
      </c>
      <c r="B1" s="253"/>
      <c r="C1" s="253"/>
      <c r="D1" s="253"/>
      <c r="E1" s="253"/>
      <c r="F1" s="253"/>
      <c r="G1" s="253"/>
      <c r="AE1" t="s">
        <v>78</v>
      </c>
    </row>
    <row r="2" spans="1:60" ht="24.95" customHeight="1" x14ac:dyDescent="0.2">
      <c r="A2" s="143" t="s">
        <v>77</v>
      </c>
      <c r="B2" s="141"/>
      <c r="C2" s="254" t="s">
        <v>45</v>
      </c>
      <c r="D2" s="255"/>
      <c r="E2" s="255"/>
      <c r="F2" s="255"/>
      <c r="G2" s="256"/>
      <c r="AE2" t="s">
        <v>79</v>
      </c>
    </row>
    <row r="3" spans="1:60" ht="24.95" hidden="1" customHeight="1" x14ac:dyDescent="0.2">
      <c r="A3" s="144" t="s">
        <v>7</v>
      </c>
      <c r="B3" s="142"/>
      <c r="C3" s="257"/>
      <c r="D3" s="258"/>
      <c r="E3" s="258"/>
      <c r="F3" s="258"/>
      <c r="G3" s="259"/>
      <c r="AE3" t="s">
        <v>80</v>
      </c>
    </row>
    <row r="4" spans="1:60" ht="24.95" hidden="1" customHeight="1" x14ac:dyDescent="0.2">
      <c r="A4" s="144" t="s">
        <v>8</v>
      </c>
      <c r="B4" s="142"/>
      <c r="C4" s="257"/>
      <c r="D4" s="258"/>
      <c r="E4" s="258"/>
      <c r="F4" s="258"/>
      <c r="G4" s="259"/>
      <c r="AE4" t="s">
        <v>81</v>
      </c>
    </row>
    <row r="5" spans="1:60" hidden="1" x14ac:dyDescent="0.2">
      <c r="A5" s="145" t="s">
        <v>82</v>
      </c>
      <c r="B5" s="146"/>
      <c r="C5" s="147"/>
      <c r="D5" s="148"/>
      <c r="E5" s="148"/>
      <c r="F5" s="148"/>
      <c r="G5" s="149"/>
      <c r="AE5" t="s">
        <v>83</v>
      </c>
    </row>
    <row r="7" spans="1:60" ht="38.25" x14ac:dyDescent="0.2">
      <c r="A7" s="154" t="s">
        <v>84</v>
      </c>
      <c r="B7" s="155" t="s">
        <v>85</v>
      </c>
      <c r="C7" s="155" t="s">
        <v>86</v>
      </c>
      <c r="D7" s="154" t="s">
        <v>87</v>
      </c>
      <c r="E7" s="154" t="s">
        <v>88</v>
      </c>
      <c r="F7" s="150" t="s">
        <v>89</v>
      </c>
      <c r="G7" s="173" t="s">
        <v>28</v>
      </c>
      <c r="H7" s="174" t="s">
        <v>29</v>
      </c>
      <c r="I7" s="174" t="s">
        <v>90</v>
      </c>
      <c r="J7" s="174" t="s">
        <v>30</v>
      </c>
      <c r="K7" s="174" t="s">
        <v>91</v>
      </c>
      <c r="L7" s="174" t="s">
        <v>92</v>
      </c>
      <c r="M7" s="174" t="s">
        <v>93</v>
      </c>
      <c r="N7" s="174" t="s">
        <v>94</v>
      </c>
      <c r="O7" s="174" t="s">
        <v>95</v>
      </c>
      <c r="P7" s="174" t="s">
        <v>96</v>
      </c>
      <c r="Q7" s="174" t="s">
        <v>97</v>
      </c>
      <c r="R7" s="174" t="s">
        <v>98</v>
      </c>
      <c r="S7" s="174" t="s">
        <v>99</v>
      </c>
      <c r="T7" s="174" t="s">
        <v>100</v>
      </c>
      <c r="U7" s="157" t="s">
        <v>101</v>
      </c>
    </row>
    <row r="8" spans="1:60" x14ac:dyDescent="0.2">
      <c r="A8" s="175" t="s">
        <v>102</v>
      </c>
      <c r="B8" s="176" t="s">
        <v>51</v>
      </c>
      <c r="C8" s="177" t="s">
        <v>52</v>
      </c>
      <c r="D8" s="178"/>
      <c r="E8" s="179"/>
      <c r="F8" s="180"/>
      <c r="G8" s="180">
        <f>SUMIF(AE9:AE15,"&lt;&gt;NOR",G9:G15)</f>
        <v>0</v>
      </c>
      <c r="H8" s="180"/>
      <c r="I8" s="180">
        <f>SUM(I9:I15)</f>
        <v>0</v>
      </c>
      <c r="J8" s="180"/>
      <c r="K8" s="180">
        <f>SUM(K9:K15)</f>
        <v>0</v>
      </c>
      <c r="L8" s="180"/>
      <c r="M8" s="180">
        <f>SUM(M9:M15)</f>
        <v>0</v>
      </c>
      <c r="N8" s="156"/>
      <c r="O8" s="156">
        <f>SUM(O9:O15)</f>
        <v>0.55896000000000001</v>
      </c>
      <c r="P8" s="156"/>
      <c r="Q8" s="156">
        <f>SUM(Q9:Q15)</f>
        <v>0</v>
      </c>
      <c r="R8" s="156"/>
      <c r="S8" s="156"/>
      <c r="T8" s="175"/>
      <c r="U8" s="156">
        <f>SUM(U9:U15)</f>
        <v>2.96</v>
      </c>
      <c r="AE8" t="s">
        <v>103</v>
      </c>
    </row>
    <row r="9" spans="1:60" outlineLevel="1" x14ac:dyDescent="0.2">
      <c r="A9" s="152">
        <v>1</v>
      </c>
      <c r="B9" s="158" t="s">
        <v>104</v>
      </c>
      <c r="C9" s="193" t="s">
        <v>105</v>
      </c>
      <c r="D9" s="160" t="s">
        <v>106</v>
      </c>
      <c r="E9" s="167">
        <v>4.7725</v>
      </c>
      <c r="F9" s="170">
        <f>H9+J9</f>
        <v>0</v>
      </c>
      <c r="G9" s="171">
        <f>ROUND(E9*F9,2)</f>
        <v>0</v>
      </c>
      <c r="H9" s="171"/>
      <c r="I9" s="171">
        <f>ROUND(E9*H9,2)</f>
        <v>0</v>
      </c>
      <c r="J9" s="171"/>
      <c r="K9" s="171">
        <f>ROUND(E9*J9,2)</f>
        <v>0</v>
      </c>
      <c r="L9" s="171">
        <v>21</v>
      </c>
      <c r="M9" s="171">
        <f>G9*(1+L9/100)</f>
        <v>0</v>
      </c>
      <c r="N9" s="161">
        <v>0.11312999999999999</v>
      </c>
      <c r="O9" s="161">
        <f>ROUND(E9*N9,5)</f>
        <v>0.53991</v>
      </c>
      <c r="P9" s="161">
        <v>0</v>
      </c>
      <c r="Q9" s="161">
        <f>ROUND(E9*P9,5)</f>
        <v>0</v>
      </c>
      <c r="R9" s="161"/>
      <c r="S9" s="161"/>
      <c r="T9" s="162">
        <v>0.55488999999999999</v>
      </c>
      <c r="U9" s="161">
        <f>ROUND(E9*T9,2)</f>
        <v>2.65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107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/>
      <c r="B10" s="158"/>
      <c r="C10" s="194" t="s">
        <v>108</v>
      </c>
      <c r="D10" s="163"/>
      <c r="E10" s="168">
        <v>0.8</v>
      </c>
      <c r="F10" s="171"/>
      <c r="G10" s="171"/>
      <c r="H10" s="171"/>
      <c r="I10" s="171"/>
      <c r="J10" s="171"/>
      <c r="K10" s="171"/>
      <c r="L10" s="171"/>
      <c r="M10" s="171"/>
      <c r="N10" s="161"/>
      <c r="O10" s="161"/>
      <c r="P10" s="161"/>
      <c r="Q10" s="161"/>
      <c r="R10" s="161"/>
      <c r="S10" s="161"/>
      <c r="T10" s="162"/>
      <c r="U10" s="161"/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109</v>
      </c>
      <c r="AF10" s="151">
        <v>0</v>
      </c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outlineLevel="1" x14ac:dyDescent="0.2">
      <c r="A11" s="152"/>
      <c r="B11" s="158"/>
      <c r="C11" s="194" t="s">
        <v>110</v>
      </c>
      <c r="D11" s="163"/>
      <c r="E11" s="168">
        <v>1.5</v>
      </c>
      <c r="F11" s="171"/>
      <c r="G11" s="171"/>
      <c r="H11" s="171"/>
      <c r="I11" s="171"/>
      <c r="J11" s="171"/>
      <c r="K11" s="171"/>
      <c r="L11" s="171"/>
      <c r="M11" s="171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109</v>
      </c>
      <c r="AF11" s="151">
        <v>0</v>
      </c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/>
      <c r="B12" s="158"/>
      <c r="C12" s="194" t="s">
        <v>111</v>
      </c>
      <c r="D12" s="163"/>
      <c r="E12" s="168">
        <v>2.4725000000000001</v>
      </c>
      <c r="F12" s="171"/>
      <c r="G12" s="171"/>
      <c r="H12" s="171"/>
      <c r="I12" s="171"/>
      <c r="J12" s="171"/>
      <c r="K12" s="171"/>
      <c r="L12" s="171"/>
      <c r="M12" s="171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109</v>
      </c>
      <c r="AF12" s="151">
        <v>0</v>
      </c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1"/>
      <c r="BB12" s="151"/>
      <c r="BC12" s="151"/>
      <c r="BD12" s="151"/>
      <c r="BE12" s="151"/>
      <c r="BF12" s="151"/>
      <c r="BG12" s="151"/>
      <c r="BH12" s="151"/>
    </row>
    <row r="13" spans="1:60" ht="22.5" outlineLevel="1" x14ac:dyDescent="0.2">
      <c r="A13" s="152">
        <v>2</v>
      </c>
      <c r="B13" s="158" t="s">
        <v>112</v>
      </c>
      <c r="C13" s="193" t="s">
        <v>113</v>
      </c>
      <c r="D13" s="160" t="s">
        <v>114</v>
      </c>
      <c r="E13" s="167">
        <v>1.7325E-2</v>
      </c>
      <c r="F13" s="170">
        <f>H13+J13</f>
        <v>0</v>
      </c>
      <c r="G13" s="171">
        <f>ROUND(E13*F13,2)</f>
        <v>0</v>
      </c>
      <c r="H13" s="171"/>
      <c r="I13" s="171">
        <f>ROUND(E13*H13,2)</f>
        <v>0</v>
      </c>
      <c r="J13" s="171"/>
      <c r="K13" s="171">
        <f>ROUND(E13*J13,2)</f>
        <v>0</v>
      </c>
      <c r="L13" s="171">
        <v>21</v>
      </c>
      <c r="M13" s="171">
        <f>G13*(1+L13/100)</f>
        <v>0</v>
      </c>
      <c r="N13" s="161">
        <v>1.09954</v>
      </c>
      <c r="O13" s="161">
        <f>ROUND(E13*N13,5)</f>
        <v>1.9050000000000001E-2</v>
      </c>
      <c r="P13" s="161">
        <v>0</v>
      </c>
      <c r="Q13" s="161">
        <f>ROUND(E13*P13,5)</f>
        <v>0</v>
      </c>
      <c r="R13" s="161"/>
      <c r="S13" s="161"/>
      <c r="T13" s="162">
        <v>18.175000000000001</v>
      </c>
      <c r="U13" s="161">
        <f>ROUND(E13*T13,2)</f>
        <v>0.31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107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8"/>
      <c r="C14" s="194" t="s">
        <v>115</v>
      </c>
      <c r="D14" s="163"/>
      <c r="E14" s="168">
        <v>1.7325E-2</v>
      </c>
      <c r="F14" s="171"/>
      <c r="G14" s="171"/>
      <c r="H14" s="171"/>
      <c r="I14" s="171"/>
      <c r="J14" s="171"/>
      <c r="K14" s="171"/>
      <c r="L14" s="171"/>
      <c r="M14" s="171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109</v>
      </c>
      <c r="AF14" s="151">
        <v>0</v>
      </c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outlineLevel="1" x14ac:dyDescent="0.2">
      <c r="A15" s="152">
        <v>3</v>
      </c>
      <c r="B15" s="158" t="s">
        <v>116</v>
      </c>
      <c r="C15" s="193" t="s">
        <v>117</v>
      </c>
      <c r="D15" s="160" t="s">
        <v>118</v>
      </c>
      <c r="E15" s="167">
        <v>2</v>
      </c>
      <c r="F15" s="170">
        <f>H15+J15</f>
        <v>0</v>
      </c>
      <c r="G15" s="171">
        <f>ROUND(E15*F15,2)</f>
        <v>0</v>
      </c>
      <c r="H15" s="171"/>
      <c r="I15" s="171">
        <f>ROUND(E15*H15,2)</f>
        <v>0</v>
      </c>
      <c r="J15" s="171"/>
      <c r="K15" s="171">
        <f>ROUND(E15*J15,2)</f>
        <v>0</v>
      </c>
      <c r="L15" s="171">
        <v>21</v>
      </c>
      <c r="M15" s="171">
        <f>G15*(1+L15/100)</f>
        <v>0</v>
      </c>
      <c r="N15" s="161">
        <v>0</v>
      </c>
      <c r="O15" s="161">
        <f>ROUND(E15*N15,5)</f>
        <v>0</v>
      </c>
      <c r="P15" s="161">
        <v>0</v>
      </c>
      <c r="Q15" s="161">
        <f>ROUND(E15*P15,5)</f>
        <v>0</v>
      </c>
      <c r="R15" s="161"/>
      <c r="S15" s="161"/>
      <c r="T15" s="162">
        <v>0</v>
      </c>
      <c r="U15" s="161">
        <f>ROUND(E15*T15,2)</f>
        <v>0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107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x14ac:dyDescent="0.2">
      <c r="A16" s="153" t="s">
        <v>102</v>
      </c>
      <c r="B16" s="159" t="s">
        <v>53</v>
      </c>
      <c r="C16" s="195" t="s">
        <v>54</v>
      </c>
      <c r="D16" s="164"/>
      <c r="E16" s="169"/>
      <c r="F16" s="172"/>
      <c r="G16" s="172">
        <f>SUMIF(AE17:AE43,"&lt;&gt;NOR",G17:G43)</f>
        <v>0</v>
      </c>
      <c r="H16" s="172"/>
      <c r="I16" s="172">
        <f>SUM(I17:I43)</f>
        <v>0</v>
      </c>
      <c r="J16" s="172"/>
      <c r="K16" s="172">
        <f>SUM(K17:K43)</f>
        <v>0</v>
      </c>
      <c r="L16" s="172"/>
      <c r="M16" s="172">
        <f>SUM(M17:M43)</f>
        <v>0</v>
      </c>
      <c r="N16" s="165"/>
      <c r="O16" s="165">
        <f>SUM(O17:O43)</f>
        <v>11.26191</v>
      </c>
      <c r="P16" s="165"/>
      <c r="Q16" s="165">
        <f>SUM(Q17:Q43)</f>
        <v>0</v>
      </c>
      <c r="R16" s="165"/>
      <c r="S16" s="165"/>
      <c r="T16" s="166"/>
      <c r="U16" s="165">
        <f>SUM(U17:U43)</f>
        <v>245.95999999999998</v>
      </c>
      <c r="AE16" t="s">
        <v>103</v>
      </c>
    </row>
    <row r="17" spans="1:60" outlineLevel="1" x14ac:dyDescent="0.2">
      <c r="A17" s="152">
        <v>4</v>
      </c>
      <c r="B17" s="158" t="s">
        <v>119</v>
      </c>
      <c r="C17" s="193" t="s">
        <v>120</v>
      </c>
      <c r="D17" s="160" t="s">
        <v>106</v>
      </c>
      <c r="E17" s="167">
        <v>33.450000000000003</v>
      </c>
      <c r="F17" s="170">
        <f>H17+J17</f>
        <v>0</v>
      </c>
      <c r="G17" s="171">
        <f>ROUND(E17*F17,2)</f>
        <v>0</v>
      </c>
      <c r="H17" s="171"/>
      <c r="I17" s="171">
        <f>ROUND(E17*H17,2)</f>
        <v>0</v>
      </c>
      <c r="J17" s="171"/>
      <c r="K17" s="171">
        <f>ROUND(E17*J17,2)</f>
        <v>0</v>
      </c>
      <c r="L17" s="171">
        <v>21</v>
      </c>
      <c r="M17" s="171">
        <f>G17*(1+L17/100)</f>
        <v>0</v>
      </c>
      <c r="N17" s="161">
        <v>4.0000000000000003E-5</v>
      </c>
      <c r="O17" s="161">
        <f>ROUND(E17*N17,5)</f>
        <v>1.34E-3</v>
      </c>
      <c r="P17" s="161">
        <v>0</v>
      </c>
      <c r="Q17" s="161">
        <f>ROUND(E17*P17,5)</f>
        <v>0</v>
      </c>
      <c r="R17" s="161"/>
      <c r="S17" s="161"/>
      <c r="T17" s="162">
        <v>7.8E-2</v>
      </c>
      <c r="U17" s="161">
        <f>ROUND(E17*T17,2)</f>
        <v>2.61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107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/>
      <c r="B18" s="158"/>
      <c r="C18" s="194" t="s">
        <v>121</v>
      </c>
      <c r="D18" s="163"/>
      <c r="E18" s="168">
        <v>33.450000000000003</v>
      </c>
      <c r="F18" s="171"/>
      <c r="G18" s="171"/>
      <c r="H18" s="171"/>
      <c r="I18" s="171"/>
      <c r="J18" s="171"/>
      <c r="K18" s="171"/>
      <c r="L18" s="171"/>
      <c r="M18" s="171"/>
      <c r="N18" s="161"/>
      <c r="O18" s="161"/>
      <c r="P18" s="161"/>
      <c r="Q18" s="161"/>
      <c r="R18" s="161"/>
      <c r="S18" s="161"/>
      <c r="T18" s="162"/>
      <c r="U18" s="161"/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109</v>
      </c>
      <c r="AF18" s="151">
        <v>0</v>
      </c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outlineLevel="1" x14ac:dyDescent="0.2">
      <c r="A19" s="152">
        <v>5</v>
      </c>
      <c r="B19" s="158" t="s">
        <v>122</v>
      </c>
      <c r="C19" s="193" t="s">
        <v>123</v>
      </c>
      <c r="D19" s="160" t="s">
        <v>106</v>
      </c>
      <c r="E19" s="167">
        <v>79.400000000000006</v>
      </c>
      <c r="F19" s="170">
        <f>H19+J19</f>
        <v>0</v>
      </c>
      <c r="G19" s="171">
        <f>ROUND(E19*F19,2)</f>
        <v>0</v>
      </c>
      <c r="H19" s="171"/>
      <c r="I19" s="171">
        <f>ROUND(E19*H19,2)</f>
        <v>0</v>
      </c>
      <c r="J19" s="171"/>
      <c r="K19" s="171">
        <f>ROUND(E19*J19,2)</f>
        <v>0</v>
      </c>
      <c r="L19" s="171">
        <v>21</v>
      </c>
      <c r="M19" s="171">
        <f>G19*(1+L19/100)</f>
        <v>0</v>
      </c>
      <c r="N19" s="161">
        <v>7.9100000000000004E-3</v>
      </c>
      <c r="O19" s="161">
        <f>ROUND(E19*N19,5)</f>
        <v>0.62805</v>
      </c>
      <c r="P19" s="161">
        <v>0</v>
      </c>
      <c r="Q19" s="161">
        <f>ROUND(E19*P19,5)</f>
        <v>0</v>
      </c>
      <c r="R19" s="161"/>
      <c r="S19" s="161"/>
      <c r="T19" s="162">
        <v>0.38100000000000001</v>
      </c>
      <c r="U19" s="161">
        <f>ROUND(E19*T19,2)</f>
        <v>30.25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107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8"/>
      <c r="C20" s="194" t="s">
        <v>124</v>
      </c>
      <c r="D20" s="163"/>
      <c r="E20" s="168">
        <v>79.400000000000006</v>
      </c>
      <c r="F20" s="171"/>
      <c r="G20" s="171"/>
      <c r="H20" s="171"/>
      <c r="I20" s="171"/>
      <c r="J20" s="171"/>
      <c r="K20" s="171"/>
      <c r="L20" s="171"/>
      <c r="M20" s="171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109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outlineLevel="1" x14ac:dyDescent="0.2">
      <c r="A21" s="152">
        <v>6</v>
      </c>
      <c r="B21" s="158" t="s">
        <v>125</v>
      </c>
      <c r="C21" s="193" t="s">
        <v>126</v>
      </c>
      <c r="D21" s="160" t="s">
        <v>106</v>
      </c>
      <c r="E21" s="167">
        <v>79.400000000000006</v>
      </c>
      <c r="F21" s="170">
        <f>H21+J21</f>
        <v>0</v>
      </c>
      <c r="G21" s="171">
        <f>ROUND(E21*F21,2)</f>
        <v>0</v>
      </c>
      <c r="H21" s="171"/>
      <c r="I21" s="171">
        <f>ROUND(E21*H21,2)</f>
        <v>0</v>
      </c>
      <c r="J21" s="171"/>
      <c r="K21" s="171">
        <f>ROUND(E21*J21,2)</f>
        <v>0</v>
      </c>
      <c r="L21" s="171">
        <v>21</v>
      </c>
      <c r="M21" s="171">
        <f>G21*(1+L21/100)</f>
        <v>0</v>
      </c>
      <c r="N21" s="161">
        <v>0</v>
      </c>
      <c r="O21" s="161">
        <f>ROUND(E21*N21,5)</f>
        <v>0</v>
      </c>
      <c r="P21" s="161">
        <v>0</v>
      </c>
      <c r="Q21" s="161">
        <f>ROUND(E21*P21,5)</f>
        <v>0</v>
      </c>
      <c r="R21" s="161"/>
      <c r="S21" s="161"/>
      <c r="T21" s="162">
        <v>9.8000000000000004E-2</v>
      </c>
      <c r="U21" s="161">
        <f>ROUND(E21*T21,2)</f>
        <v>7.78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107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7</v>
      </c>
      <c r="B22" s="158" t="s">
        <v>127</v>
      </c>
      <c r="C22" s="193" t="s">
        <v>128</v>
      </c>
      <c r="D22" s="160" t="s">
        <v>118</v>
      </c>
      <c r="E22" s="167">
        <v>6</v>
      </c>
      <c r="F22" s="170">
        <f>H22+J22</f>
        <v>0</v>
      </c>
      <c r="G22" s="171">
        <f>ROUND(E22*F22,2)</f>
        <v>0</v>
      </c>
      <c r="H22" s="171"/>
      <c r="I22" s="171">
        <f>ROUND(E22*H22,2)</f>
        <v>0</v>
      </c>
      <c r="J22" s="171"/>
      <c r="K22" s="171">
        <f>ROUND(E22*J22,2)</f>
        <v>0</v>
      </c>
      <c r="L22" s="171">
        <v>21</v>
      </c>
      <c r="M22" s="171">
        <f>G22*(1+L22/100)</f>
        <v>0</v>
      </c>
      <c r="N22" s="161">
        <v>6.4900000000000001E-3</v>
      </c>
      <c r="O22" s="161">
        <f>ROUND(E22*N22,5)</f>
        <v>3.8940000000000002E-2</v>
      </c>
      <c r="P22" s="161">
        <v>0</v>
      </c>
      <c r="Q22" s="161">
        <f>ROUND(E22*P22,5)</f>
        <v>0</v>
      </c>
      <c r="R22" s="161"/>
      <c r="S22" s="161"/>
      <c r="T22" s="162">
        <v>0.34111000000000002</v>
      </c>
      <c r="U22" s="161">
        <f>ROUND(E22*T22,2)</f>
        <v>2.0499999999999998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107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outlineLevel="1" x14ac:dyDescent="0.2">
      <c r="A23" s="152">
        <v>8</v>
      </c>
      <c r="B23" s="158" t="s">
        <v>129</v>
      </c>
      <c r="C23" s="193" t="s">
        <v>130</v>
      </c>
      <c r="D23" s="160" t="s">
        <v>118</v>
      </c>
      <c r="E23" s="167">
        <v>80</v>
      </c>
      <c r="F23" s="170">
        <f>H23+J23</f>
        <v>0</v>
      </c>
      <c r="G23" s="171">
        <f>ROUND(E23*F23,2)</f>
        <v>0</v>
      </c>
      <c r="H23" s="171"/>
      <c r="I23" s="171">
        <f>ROUND(E23*H23,2)</f>
        <v>0</v>
      </c>
      <c r="J23" s="171"/>
      <c r="K23" s="171">
        <f>ROUND(E23*J23,2)</f>
        <v>0</v>
      </c>
      <c r="L23" s="171">
        <v>21</v>
      </c>
      <c r="M23" s="171">
        <f>G23*(1+L23/100)</f>
        <v>0</v>
      </c>
      <c r="N23" s="161">
        <v>4.5799999999999999E-3</v>
      </c>
      <c r="O23" s="161">
        <f>ROUND(E23*N23,5)</f>
        <v>0.3664</v>
      </c>
      <c r="P23" s="161">
        <v>0</v>
      </c>
      <c r="Q23" s="161">
        <f>ROUND(E23*P23,5)</f>
        <v>0</v>
      </c>
      <c r="R23" s="161"/>
      <c r="S23" s="161"/>
      <c r="T23" s="162">
        <v>0.22442000000000001</v>
      </c>
      <c r="U23" s="161">
        <f>ROUND(E23*T23,2)</f>
        <v>17.95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107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ht="22.5" outlineLevel="1" x14ac:dyDescent="0.2">
      <c r="A24" s="152">
        <v>9</v>
      </c>
      <c r="B24" s="158" t="s">
        <v>131</v>
      </c>
      <c r="C24" s="193" t="s">
        <v>132</v>
      </c>
      <c r="D24" s="160" t="s">
        <v>106</v>
      </c>
      <c r="E24" s="167">
        <v>220.21</v>
      </c>
      <c r="F24" s="170">
        <f>H24+J24</f>
        <v>0</v>
      </c>
      <c r="G24" s="171">
        <f>ROUND(E24*F24,2)</f>
        <v>0</v>
      </c>
      <c r="H24" s="171"/>
      <c r="I24" s="171">
        <f>ROUND(E24*H24,2)</f>
        <v>0</v>
      </c>
      <c r="J24" s="171"/>
      <c r="K24" s="171">
        <f>ROUND(E24*J24,2)</f>
        <v>0</v>
      </c>
      <c r="L24" s="171">
        <v>21</v>
      </c>
      <c r="M24" s="171">
        <f>G24*(1+L24/100)</f>
        <v>0</v>
      </c>
      <c r="N24" s="161">
        <v>5.2900000000000004E-3</v>
      </c>
      <c r="O24" s="161">
        <f>ROUND(E24*N24,5)</f>
        <v>1.1649099999999999</v>
      </c>
      <c r="P24" s="161">
        <v>0</v>
      </c>
      <c r="Q24" s="161">
        <f>ROUND(E24*P24,5)</f>
        <v>0</v>
      </c>
      <c r="R24" s="161"/>
      <c r="S24" s="161"/>
      <c r="T24" s="162">
        <v>0.25115999999999999</v>
      </c>
      <c r="U24" s="161">
        <f>ROUND(E24*T24,2)</f>
        <v>55.31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107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outlineLevel="1" x14ac:dyDescent="0.2">
      <c r="A25" s="152"/>
      <c r="B25" s="158"/>
      <c r="C25" s="194" t="s">
        <v>133</v>
      </c>
      <c r="D25" s="163"/>
      <c r="E25" s="168">
        <v>246.24</v>
      </c>
      <c r="F25" s="171"/>
      <c r="G25" s="171"/>
      <c r="H25" s="171"/>
      <c r="I25" s="171"/>
      <c r="J25" s="171"/>
      <c r="K25" s="171"/>
      <c r="L25" s="171"/>
      <c r="M25" s="171"/>
      <c r="N25" s="161"/>
      <c r="O25" s="161"/>
      <c r="P25" s="161"/>
      <c r="Q25" s="161"/>
      <c r="R25" s="161"/>
      <c r="S25" s="161"/>
      <c r="T25" s="162"/>
      <c r="U25" s="161"/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109</v>
      </c>
      <c r="AF25" s="151">
        <v>0</v>
      </c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8"/>
      <c r="C26" s="194" t="s">
        <v>134</v>
      </c>
      <c r="D26" s="163"/>
      <c r="E26" s="168">
        <v>41.15</v>
      </c>
      <c r="F26" s="171"/>
      <c r="G26" s="171"/>
      <c r="H26" s="171"/>
      <c r="I26" s="171"/>
      <c r="J26" s="171"/>
      <c r="K26" s="171"/>
      <c r="L26" s="171"/>
      <c r="M26" s="171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109</v>
      </c>
      <c r="AF26" s="151">
        <v>0</v>
      </c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/>
      <c r="B27" s="158"/>
      <c r="C27" s="194" t="s">
        <v>135</v>
      </c>
      <c r="D27" s="163"/>
      <c r="E27" s="168">
        <v>-29.62</v>
      </c>
      <c r="F27" s="171"/>
      <c r="G27" s="171"/>
      <c r="H27" s="171"/>
      <c r="I27" s="171"/>
      <c r="J27" s="171"/>
      <c r="K27" s="171"/>
      <c r="L27" s="171"/>
      <c r="M27" s="171"/>
      <c r="N27" s="161"/>
      <c r="O27" s="161"/>
      <c r="P27" s="161"/>
      <c r="Q27" s="161"/>
      <c r="R27" s="161"/>
      <c r="S27" s="161"/>
      <c r="T27" s="162"/>
      <c r="U27" s="161"/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109</v>
      </c>
      <c r="AF27" s="151">
        <v>0</v>
      </c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/>
      <c r="B28" s="158"/>
      <c r="C28" s="194" t="s">
        <v>136</v>
      </c>
      <c r="D28" s="163"/>
      <c r="E28" s="168">
        <v>-8.4</v>
      </c>
      <c r="F28" s="171"/>
      <c r="G28" s="171"/>
      <c r="H28" s="171"/>
      <c r="I28" s="171"/>
      <c r="J28" s="171"/>
      <c r="K28" s="171"/>
      <c r="L28" s="171"/>
      <c r="M28" s="171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109</v>
      </c>
      <c r="AF28" s="151">
        <v>0</v>
      </c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8"/>
      <c r="C29" s="194" t="s">
        <v>137</v>
      </c>
      <c r="D29" s="163"/>
      <c r="E29" s="168">
        <v>-29.16</v>
      </c>
      <c r="F29" s="171"/>
      <c r="G29" s="171"/>
      <c r="H29" s="171"/>
      <c r="I29" s="171"/>
      <c r="J29" s="171"/>
      <c r="K29" s="171"/>
      <c r="L29" s="171"/>
      <c r="M29" s="171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109</v>
      </c>
      <c r="AF29" s="151">
        <v>0</v>
      </c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ht="22.5" outlineLevel="1" x14ac:dyDescent="0.2">
      <c r="A30" s="152">
        <v>10</v>
      </c>
      <c r="B30" s="158" t="s">
        <v>138</v>
      </c>
      <c r="C30" s="193" t="s">
        <v>139</v>
      </c>
      <c r="D30" s="160" t="s">
        <v>106</v>
      </c>
      <c r="E30" s="167">
        <v>4.7699999999999996</v>
      </c>
      <c r="F30" s="170">
        <f>H30+J30</f>
        <v>0</v>
      </c>
      <c r="G30" s="171">
        <f>ROUND(E30*F30,2)</f>
        <v>0</v>
      </c>
      <c r="H30" s="171"/>
      <c r="I30" s="171">
        <f>ROUND(E30*H30,2)</f>
        <v>0</v>
      </c>
      <c r="J30" s="171"/>
      <c r="K30" s="171">
        <f>ROUND(E30*J30,2)</f>
        <v>0</v>
      </c>
      <c r="L30" s="171">
        <v>21</v>
      </c>
      <c r="M30" s="171">
        <f>G30*(1+L30/100)</f>
        <v>0</v>
      </c>
      <c r="N30" s="161">
        <v>1.7500000000000002E-2</v>
      </c>
      <c r="O30" s="161">
        <f>ROUND(E30*N30,5)</f>
        <v>8.3479999999999999E-2</v>
      </c>
      <c r="P30" s="161">
        <v>0</v>
      </c>
      <c r="Q30" s="161">
        <f>ROUND(E30*P30,5)</f>
        <v>0</v>
      </c>
      <c r="R30" s="161"/>
      <c r="S30" s="161"/>
      <c r="T30" s="162">
        <v>0.36</v>
      </c>
      <c r="U30" s="161">
        <f>ROUND(E30*T30,2)</f>
        <v>1.72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107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ht="22.5" outlineLevel="1" x14ac:dyDescent="0.2">
      <c r="A31" s="152">
        <v>11</v>
      </c>
      <c r="B31" s="158" t="s">
        <v>140</v>
      </c>
      <c r="C31" s="193" t="s">
        <v>141</v>
      </c>
      <c r="D31" s="160" t="s">
        <v>106</v>
      </c>
      <c r="E31" s="167">
        <v>10.971</v>
      </c>
      <c r="F31" s="170">
        <f>H31+J31</f>
        <v>0</v>
      </c>
      <c r="G31" s="171">
        <f>ROUND(E31*F31,2)</f>
        <v>0</v>
      </c>
      <c r="H31" s="171"/>
      <c r="I31" s="171">
        <f>ROUND(E31*H31,2)</f>
        <v>0</v>
      </c>
      <c r="J31" s="171"/>
      <c r="K31" s="171">
        <f>ROUND(E31*J31,2)</f>
        <v>0</v>
      </c>
      <c r="L31" s="171">
        <v>21</v>
      </c>
      <c r="M31" s="171">
        <f>G31*(1+L31/100)</f>
        <v>0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0.36199999999999999</v>
      </c>
      <c r="U31" s="161">
        <f>ROUND(E31*T31,2)</f>
        <v>3.97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107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outlineLevel="1" x14ac:dyDescent="0.2">
      <c r="A32" s="152"/>
      <c r="B32" s="158"/>
      <c r="C32" s="194" t="s">
        <v>142</v>
      </c>
      <c r="D32" s="163"/>
      <c r="E32" s="168">
        <v>10.971</v>
      </c>
      <c r="F32" s="171"/>
      <c r="G32" s="171"/>
      <c r="H32" s="171"/>
      <c r="I32" s="171"/>
      <c r="J32" s="171"/>
      <c r="K32" s="171"/>
      <c r="L32" s="171"/>
      <c r="M32" s="171"/>
      <c r="N32" s="161"/>
      <c r="O32" s="161"/>
      <c r="P32" s="161"/>
      <c r="Q32" s="161"/>
      <c r="R32" s="161"/>
      <c r="S32" s="161"/>
      <c r="T32" s="162"/>
      <c r="U32" s="161"/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109</v>
      </c>
      <c r="AF32" s="151">
        <v>0</v>
      </c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22.5" outlineLevel="1" x14ac:dyDescent="0.2">
      <c r="A33" s="152">
        <v>12</v>
      </c>
      <c r="B33" s="158" t="s">
        <v>143</v>
      </c>
      <c r="C33" s="193" t="s">
        <v>144</v>
      </c>
      <c r="D33" s="160" t="s">
        <v>106</v>
      </c>
      <c r="E33" s="167">
        <v>2.9</v>
      </c>
      <c r="F33" s="170">
        <f>H33+J33</f>
        <v>0</v>
      </c>
      <c r="G33" s="171">
        <f>ROUND(E33*F33,2)</f>
        <v>0</v>
      </c>
      <c r="H33" s="171"/>
      <c r="I33" s="171">
        <f>ROUND(E33*H33,2)</f>
        <v>0</v>
      </c>
      <c r="J33" s="171"/>
      <c r="K33" s="171">
        <f>ROUND(E33*J33,2)</f>
        <v>0</v>
      </c>
      <c r="L33" s="171">
        <v>21</v>
      </c>
      <c r="M33" s="171">
        <f>G33*(1+L33/100)</f>
        <v>0</v>
      </c>
      <c r="N33" s="161">
        <v>3.5659999999999997E-2</v>
      </c>
      <c r="O33" s="161">
        <f>ROUND(E33*N33,5)</f>
        <v>0.10341</v>
      </c>
      <c r="P33" s="161">
        <v>0</v>
      </c>
      <c r="Q33" s="161">
        <f>ROUND(E33*P33,5)</f>
        <v>0</v>
      </c>
      <c r="R33" s="161"/>
      <c r="S33" s="161"/>
      <c r="T33" s="162">
        <v>1.1841699999999999</v>
      </c>
      <c r="U33" s="161">
        <f>ROUND(E33*T33,2)</f>
        <v>3.43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107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outlineLevel="1" x14ac:dyDescent="0.2">
      <c r="A34" s="152"/>
      <c r="B34" s="158"/>
      <c r="C34" s="194" t="s">
        <v>145</v>
      </c>
      <c r="D34" s="163"/>
      <c r="E34" s="168">
        <v>2.9</v>
      </c>
      <c r="F34" s="171"/>
      <c r="G34" s="171"/>
      <c r="H34" s="171"/>
      <c r="I34" s="171"/>
      <c r="J34" s="171"/>
      <c r="K34" s="171"/>
      <c r="L34" s="171"/>
      <c r="M34" s="171"/>
      <c r="N34" s="161"/>
      <c r="O34" s="161"/>
      <c r="P34" s="161"/>
      <c r="Q34" s="161"/>
      <c r="R34" s="161"/>
      <c r="S34" s="161"/>
      <c r="T34" s="162"/>
      <c r="U34" s="161"/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109</v>
      </c>
      <c r="AF34" s="151">
        <v>0</v>
      </c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ht="22.5" outlineLevel="1" x14ac:dyDescent="0.2">
      <c r="A35" s="152">
        <v>13</v>
      </c>
      <c r="B35" s="158" t="s">
        <v>146</v>
      </c>
      <c r="C35" s="193" t="s">
        <v>147</v>
      </c>
      <c r="D35" s="160" t="s">
        <v>106</v>
      </c>
      <c r="E35" s="167">
        <v>95.02</v>
      </c>
      <c r="F35" s="170">
        <f>H35+J35</f>
        <v>0</v>
      </c>
      <c r="G35" s="171">
        <f>ROUND(E35*F35,2)</f>
        <v>0</v>
      </c>
      <c r="H35" s="171"/>
      <c r="I35" s="171">
        <f>ROUND(E35*H35,2)</f>
        <v>0</v>
      </c>
      <c r="J35" s="171"/>
      <c r="K35" s="171">
        <f>ROUND(E35*J35,2)</f>
        <v>0</v>
      </c>
      <c r="L35" s="171">
        <v>21</v>
      </c>
      <c r="M35" s="171">
        <f>G35*(1+L35/100)</f>
        <v>0</v>
      </c>
      <c r="N35" s="161">
        <v>2.63E-2</v>
      </c>
      <c r="O35" s="161">
        <f>ROUND(E35*N35,5)</f>
        <v>2.4990299999999999</v>
      </c>
      <c r="P35" s="161">
        <v>0</v>
      </c>
      <c r="Q35" s="161">
        <f>ROUND(E35*P35,5)</f>
        <v>0</v>
      </c>
      <c r="R35" s="161"/>
      <c r="S35" s="161"/>
      <c r="T35" s="162">
        <v>0.42</v>
      </c>
      <c r="U35" s="161">
        <f>ROUND(E35*T35,2)</f>
        <v>39.909999999999997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107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2">
        <v>14</v>
      </c>
      <c r="B36" s="158" t="s">
        <v>148</v>
      </c>
      <c r="C36" s="193" t="s">
        <v>149</v>
      </c>
      <c r="D36" s="160" t="s">
        <v>150</v>
      </c>
      <c r="E36" s="167">
        <v>45</v>
      </c>
      <c r="F36" s="170">
        <f>H36+J36</f>
        <v>0</v>
      </c>
      <c r="G36" s="171">
        <f>ROUND(E36*F36,2)</f>
        <v>0</v>
      </c>
      <c r="H36" s="171"/>
      <c r="I36" s="171">
        <f>ROUND(E36*H36,2)</f>
        <v>0</v>
      </c>
      <c r="J36" s="171"/>
      <c r="K36" s="171">
        <f>ROUND(E36*J36,2)</f>
        <v>0</v>
      </c>
      <c r="L36" s="171">
        <v>21</v>
      </c>
      <c r="M36" s="171">
        <f>G36*(1+L36/100)</f>
        <v>0</v>
      </c>
      <c r="N36" s="161">
        <v>1.47E-3</v>
      </c>
      <c r="O36" s="161">
        <f>ROUND(E36*N36,5)</f>
        <v>6.615E-2</v>
      </c>
      <c r="P36" s="161">
        <v>0</v>
      </c>
      <c r="Q36" s="161">
        <f>ROUND(E36*P36,5)</f>
        <v>0</v>
      </c>
      <c r="R36" s="161"/>
      <c r="S36" s="161"/>
      <c r="T36" s="162">
        <v>0.21</v>
      </c>
      <c r="U36" s="161">
        <f>ROUND(E36*T36,2)</f>
        <v>9.4499999999999993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107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/>
      <c r="B37" s="158"/>
      <c r="C37" s="194" t="s">
        <v>151</v>
      </c>
      <c r="D37" s="163"/>
      <c r="E37" s="168">
        <v>45</v>
      </c>
      <c r="F37" s="171"/>
      <c r="G37" s="171"/>
      <c r="H37" s="171"/>
      <c r="I37" s="171"/>
      <c r="J37" s="171"/>
      <c r="K37" s="171"/>
      <c r="L37" s="171"/>
      <c r="M37" s="171"/>
      <c r="N37" s="161"/>
      <c r="O37" s="161"/>
      <c r="P37" s="161"/>
      <c r="Q37" s="161"/>
      <c r="R37" s="161"/>
      <c r="S37" s="161"/>
      <c r="T37" s="162"/>
      <c r="U37" s="161"/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109</v>
      </c>
      <c r="AF37" s="151">
        <v>0</v>
      </c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ht="22.5" outlineLevel="1" x14ac:dyDescent="0.2">
      <c r="A38" s="152">
        <v>15</v>
      </c>
      <c r="B38" s="158" t="s">
        <v>152</v>
      </c>
      <c r="C38" s="193" t="s">
        <v>153</v>
      </c>
      <c r="D38" s="160" t="s">
        <v>150</v>
      </c>
      <c r="E38" s="167">
        <v>35</v>
      </c>
      <c r="F38" s="170">
        <f>H38+J38</f>
        <v>0</v>
      </c>
      <c r="G38" s="171">
        <f>ROUND(E38*F38,2)</f>
        <v>0</v>
      </c>
      <c r="H38" s="171"/>
      <c r="I38" s="171">
        <f>ROUND(E38*H38,2)</f>
        <v>0</v>
      </c>
      <c r="J38" s="171"/>
      <c r="K38" s="171">
        <f>ROUND(E38*J38,2)</f>
        <v>0</v>
      </c>
      <c r="L38" s="171">
        <v>21</v>
      </c>
      <c r="M38" s="171">
        <f>G38*(1+L38/100)</f>
        <v>0</v>
      </c>
      <c r="N38" s="161">
        <v>1.47E-3</v>
      </c>
      <c r="O38" s="161">
        <f>ROUND(E38*N38,5)</f>
        <v>5.1450000000000003E-2</v>
      </c>
      <c r="P38" s="161">
        <v>0</v>
      </c>
      <c r="Q38" s="161">
        <f>ROUND(E38*P38,5)</f>
        <v>0</v>
      </c>
      <c r="R38" s="161"/>
      <c r="S38" s="161"/>
      <c r="T38" s="162">
        <v>0.12</v>
      </c>
      <c r="U38" s="161">
        <f>ROUND(E38*T38,2)</f>
        <v>4.2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107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/>
      <c r="B39" s="158"/>
      <c r="C39" s="194" t="s">
        <v>154</v>
      </c>
      <c r="D39" s="163"/>
      <c r="E39" s="168">
        <v>35</v>
      </c>
      <c r="F39" s="171"/>
      <c r="G39" s="171"/>
      <c r="H39" s="171"/>
      <c r="I39" s="171"/>
      <c r="J39" s="171"/>
      <c r="K39" s="171"/>
      <c r="L39" s="171"/>
      <c r="M39" s="171"/>
      <c r="N39" s="161"/>
      <c r="O39" s="161"/>
      <c r="P39" s="161"/>
      <c r="Q39" s="161"/>
      <c r="R39" s="161"/>
      <c r="S39" s="161"/>
      <c r="T39" s="162"/>
      <c r="U39" s="161"/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109</v>
      </c>
      <c r="AF39" s="151">
        <v>0</v>
      </c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52">
        <v>16</v>
      </c>
      <c r="B40" s="158" t="s">
        <v>155</v>
      </c>
      <c r="C40" s="193" t="s">
        <v>156</v>
      </c>
      <c r="D40" s="160" t="s">
        <v>150</v>
      </c>
      <c r="E40" s="167">
        <v>15</v>
      </c>
      <c r="F40" s="170">
        <f>H40+J40</f>
        <v>0</v>
      </c>
      <c r="G40" s="171">
        <f>ROUND(E40*F40,2)</f>
        <v>0</v>
      </c>
      <c r="H40" s="171"/>
      <c r="I40" s="171">
        <f>ROUND(E40*H40,2)</f>
        <v>0</v>
      </c>
      <c r="J40" s="171"/>
      <c r="K40" s="171">
        <f>ROUND(E40*J40,2)</f>
        <v>0</v>
      </c>
      <c r="L40" s="171">
        <v>21</v>
      </c>
      <c r="M40" s="171">
        <f>G40*(1+L40/100)</f>
        <v>0</v>
      </c>
      <c r="N40" s="161">
        <v>2.4499999999999999E-3</v>
      </c>
      <c r="O40" s="161">
        <f>ROUND(E40*N40,5)</f>
        <v>3.6749999999999998E-2</v>
      </c>
      <c r="P40" s="161">
        <v>0</v>
      </c>
      <c r="Q40" s="161">
        <f>ROUND(E40*P40,5)</f>
        <v>0</v>
      </c>
      <c r="R40" s="161"/>
      <c r="S40" s="161"/>
      <c r="T40" s="162">
        <v>0.13350000000000001</v>
      </c>
      <c r="U40" s="161">
        <f>ROUND(E40*T40,2)</f>
        <v>2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107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/>
      <c r="B41" s="158"/>
      <c r="C41" s="194" t="s">
        <v>157</v>
      </c>
      <c r="D41" s="163"/>
      <c r="E41" s="168">
        <v>15</v>
      </c>
      <c r="F41" s="171"/>
      <c r="G41" s="171"/>
      <c r="H41" s="171"/>
      <c r="I41" s="171"/>
      <c r="J41" s="171"/>
      <c r="K41" s="171"/>
      <c r="L41" s="171"/>
      <c r="M41" s="171"/>
      <c r="N41" s="161"/>
      <c r="O41" s="161"/>
      <c r="P41" s="161"/>
      <c r="Q41" s="161"/>
      <c r="R41" s="161"/>
      <c r="S41" s="161"/>
      <c r="T41" s="162"/>
      <c r="U41" s="161"/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109</v>
      </c>
      <c r="AF41" s="151">
        <v>0</v>
      </c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ht="22.5" outlineLevel="1" x14ac:dyDescent="0.2">
      <c r="A42" s="152">
        <v>17</v>
      </c>
      <c r="B42" s="158" t="s">
        <v>158</v>
      </c>
      <c r="C42" s="193" t="s">
        <v>159</v>
      </c>
      <c r="D42" s="160" t="s">
        <v>106</v>
      </c>
      <c r="E42" s="167">
        <v>91.5</v>
      </c>
      <c r="F42" s="170">
        <f>H42+J42</f>
        <v>0</v>
      </c>
      <c r="G42" s="171">
        <f>ROUND(E42*F42,2)</f>
        <v>0</v>
      </c>
      <c r="H42" s="171"/>
      <c r="I42" s="171">
        <f>ROUND(E42*H42,2)</f>
        <v>0</v>
      </c>
      <c r="J42" s="171"/>
      <c r="K42" s="171">
        <f>ROUND(E42*J42,2)</f>
        <v>0</v>
      </c>
      <c r="L42" s="171">
        <v>21</v>
      </c>
      <c r="M42" s="171">
        <f>G42*(1+L42/100)</f>
        <v>0</v>
      </c>
      <c r="N42" s="161">
        <v>6.8000000000000005E-2</v>
      </c>
      <c r="O42" s="161">
        <f>ROUND(E42*N42,5)</f>
        <v>6.2220000000000004</v>
      </c>
      <c r="P42" s="161">
        <v>0</v>
      </c>
      <c r="Q42" s="161">
        <f>ROUND(E42*P42,5)</f>
        <v>0</v>
      </c>
      <c r="R42" s="161"/>
      <c r="S42" s="161"/>
      <c r="T42" s="162">
        <v>0.71397999999999995</v>
      </c>
      <c r="U42" s="161">
        <f>ROUND(E42*T42,2)</f>
        <v>65.33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107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8"/>
      <c r="C43" s="194" t="s">
        <v>160</v>
      </c>
      <c r="D43" s="163"/>
      <c r="E43" s="168">
        <v>91.5</v>
      </c>
      <c r="F43" s="171"/>
      <c r="G43" s="171"/>
      <c r="H43" s="171"/>
      <c r="I43" s="171"/>
      <c r="J43" s="171"/>
      <c r="K43" s="171"/>
      <c r="L43" s="171"/>
      <c r="M43" s="171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109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x14ac:dyDescent="0.2">
      <c r="A44" s="153" t="s">
        <v>102</v>
      </c>
      <c r="B44" s="159" t="s">
        <v>55</v>
      </c>
      <c r="C44" s="195" t="s">
        <v>56</v>
      </c>
      <c r="D44" s="164"/>
      <c r="E44" s="169"/>
      <c r="F44" s="172"/>
      <c r="G44" s="172">
        <f>SUMIF(AE45:AE47,"&lt;&gt;NOR",G45:G47)</f>
        <v>0</v>
      </c>
      <c r="H44" s="172"/>
      <c r="I44" s="172">
        <f>SUM(I45:I47)</f>
        <v>0</v>
      </c>
      <c r="J44" s="172"/>
      <c r="K44" s="172">
        <f>SUM(K45:K47)</f>
        <v>0</v>
      </c>
      <c r="L44" s="172"/>
      <c r="M44" s="172">
        <f>SUM(M45:M47)</f>
        <v>0</v>
      </c>
      <c r="N44" s="165"/>
      <c r="O44" s="165">
        <f>SUM(O45:O47)</f>
        <v>0</v>
      </c>
      <c r="P44" s="165"/>
      <c r="Q44" s="165">
        <f>SUM(Q45:Q47)</f>
        <v>0</v>
      </c>
      <c r="R44" s="165"/>
      <c r="S44" s="165"/>
      <c r="T44" s="166"/>
      <c r="U44" s="165">
        <f>SUM(U45:U47)</f>
        <v>0</v>
      </c>
      <c r="AE44" t="s">
        <v>103</v>
      </c>
    </row>
    <row r="45" spans="1:60" outlineLevel="1" x14ac:dyDescent="0.2">
      <c r="A45" s="152">
        <v>18</v>
      </c>
      <c r="B45" s="158" t="s">
        <v>161</v>
      </c>
      <c r="C45" s="193" t="s">
        <v>162</v>
      </c>
      <c r="D45" s="160" t="s">
        <v>163</v>
      </c>
      <c r="E45" s="167">
        <v>40</v>
      </c>
      <c r="F45" s="170">
        <f>H45+J45</f>
        <v>0</v>
      </c>
      <c r="G45" s="171">
        <f>ROUND(E45*F45,2)</f>
        <v>0</v>
      </c>
      <c r="H45" s="171"/>
      <c r="I45" s="171">
        <f>ROUND(E45*H45,2)</f>
        <v>0</v>
      </c>
      <c r="J45" s="171"/>
      <c r="K45" s="171">
        <f>ROUND(E45*J45,2)</f>
        <v>0</v>
      </c>
      <c r="L45" s="171">
        <v>21</v>
      </c>
      <c r="M45" s="171">
        <f>G45*(1+L45/100)</f>
        <v>0</v>
      </c>
      <c r="N45" s="161">
        <v>0</v>
      </c>
      <c r="O45" s="161">
        <f>ROUND(E45*N45,5)</f>
        <v>0</v>
      </c>
      <c r="P45" s="161">
        <v>0</v>
      </c>
      <c r="Q45" s="161">
        <f>ROUND(E45*P45,5)</f>
        <v>0</v>
      </c>
      <c r="R45" s="161"/>
      <c r="S45" s="161"/>
      <c r="T45" s="162">
        <v>0</v>
      </c>
      <c r="U45" s="161">
        <f>ROUND(E45*T45,2)</f>
        <v>0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107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>
        <v>19</v>
      </c>
      <c r="B46" s="158" t="s">
        <v>164</v>
      </c>
      <c r="C46" s="193" t="s">
        <v>165</v>
      </c>
      <c r="D46" s="160" t="s">
        <v>118</v>
      </c>
      <c r="E46" s="167">
        <v>2</v>
      </c>
      <c r="F46" s="170">
        <f>H46+J46</f>
        <v>0</v>
      </c>
      <c r="G46" s="171">
        <f>ROUND(E46*F46,2)</f>
        <v>0</v>
      </c>
      <c r="H46" s="171"/>
      <c r="I46" s="171">
        <f>ROUND(E46*H46,2)</f>
        <v>0</v>
      </c>
      <c r="J46" s="171"/>
      <c r="K46" s="171">
        <f>ROUND(E46*J46,2)</f>
        <v>0</v>
      </c>
      <c r="L46" s="171">
        <v>21</v>
      </c>
      <c r="M46" s="171">
        <f>G46*(1+L46/100)</f>
        <v>0</v>
      </c>
      <c r="N46" s="161">
        <v>0</v>
      </c>
      <c r="O46" s="161">
        <f>ROUND(E46*N46,5)</f>
        <v>0</v>
      </c>
      <c r="P46" s="161">
        <v>0</v>
      </c>
      <c r="Q46" s="161">
        <f>ROUND(E46*P46,5)</f>
        <v>0</v>
      </c>
      <c r="R46" s="161"/>
      <c r="S46" s="161"/>
      <c r="T46" s="162">
        <v>0</v>
      </c>
      <c r="U46" s="161">
        <f>ROUND(E46*T46,2)</f>
        <v>0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107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ht="22.5" outlineLevel="1" x14ac:dyDescent="0.2">
      <c r="A47" s="152">
        <v>20</v>
      </c>
      <c r="B47" s="158" t="s">
        <v>166</v>
      </c>
      <c r="C47" s="193" t="s">
        <v>167</v>
      </c>
      <c r="D47" s="160" t="s">
        <v>118</v>
      </c>
      <c r="E47" s="167">
        <v>2</v>
      </c>
      <c r="F47" s="170">
        <f>H47+J47</f>
        <v>0</v>
      </c>
      <c r="G47" s="171">
        <f>ROUND(E47*F47,2)</f>
        <v>0</v>
      </c>
      <c r="H47" s="171"/>
      <c r="I47" s="171">
        <f>ROUND(E47*H47,2)</f>
        <v>0</v>
      </c>
      <c r="J47" s="171"/>
      <c r="K47" s="171">
        <f>ROUND(E47*J47,2)</f>
        <v>0</v>
      </c>
      <c r="L47" s="171">
        <v>21</v>
      </c>
      <c r="M47" s="171">
        <f>G47*(1+L47/100)</f>
        <v>0</v>
      </c>
      <c r="N47" s="161">
        <v>0</v>
      </c>
      <c r="O47" s="161">
        <f>ROUND(E47*N47,5)</f>
        <v>0</v>
      </c>
      <c r="P47" s="161">
        <v>0</v>
      </c>
      <c r="Q47" s="161">
        <f>ROUND(E47*P47,5)</f>
        <v>0</v>
      </c>
      <c r="R47" s="161"/>
      <c r="S47" s="161"/>
      <c r="T47" s="162">
        <v>0</v>
      </c>
      <c r="U47" s="161">
        <f>ROUND(E47*T47,2)</f>
        <v>0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107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x14ac:dyDescent="0.2">
      <c r="A48" s="153" t="s">
        <v>102</v>
      </c>
      <c r="B48" s="159" t="s">
        <v>57</v>
      </c>
      <c r="C48" s="195" t="s">
        <v>58</v>
      </c>
      <c r="D48" s="164"/>
      <c r="E48" s="169"/>
      <c r="F48" s="172"/>
      <c r="G48" s="172">
        <f>SUMIF(AE49:AE52,"&lt;&gt;NOR",G49:G52)</f>
        <v>0</v>
      </c>
      <c r="H48" s="172"/>
      <c r="I48" s="172">
        <f>SUM(I49:I52)</f>
        <v>0</v>
      </c>
      <c r="J48" s="172"/>
      <c r="K48" s="172">
        <f>SUM(K49:K52)</f>
        <v>0</v>
      </c>
      <c r="L48" s="172"/>
      <c r="M48" s="172">
        <f>SUM(M49:M52)</f>
        <v>0</v>
      </c>
      <c r="N48" s="165"/>
      <c r="O48" s="165">
        <f>SUM(O49:O52)</f>
        <v>0.34188999999999997</v>
      </c>
      <c r="P48" s="165"/>
      <c r="Q48" s="165">
        <f>SUM(Q49:Q52)</f>
        <v>0</v>
      </c>
      <c r="R48" s="165"/>
      <c r="S48" s="165"/>
      <c r="T48" s="166"/>
      <c r="U48" s="165">
        <f>SUM(U49:U52)</f>
        <v>21.06</v>
      </c>
      <c r="AE48" t="s">
        <v>103</v>
      </c>
    </row>
    <row r="49" spans="1:60" outlineLevel="1" x14ac:dyDescent="0.2">
      <c r="A49" s="152">
        <v>21</v>
      </c>
      <c r="B49" s="158" t="s">
        <v>168</v>
      </c>
      <c r="C49" s="193" t="s">
        <v>169</v>
      </c>
      <c r="D49" s="160" t="s">
        <v>106</v>
      </c>
      <c r="E49" s="167">
        <v>49.2</v>
      </c>
      <c r="F49" s="170">
        <f>H49+J49</f>
        <v>0</v>
      </c>
      <c r="G49" s="171">
        <f>ROUND(E49*F49,2)</f>
        <v>0</v>
      </c>
      <c r="H49" s="171"/>
      <c r="I49" s="171">
        <f>ROUND(E49*H49,2)</f>
        <v>0</v>
      </c>
      <c r="J49" s="171"/>
      <c r="K49" s="171">
        <f>ROUND(E49*J49,2)</f>
        <v>0</v>
      </c>
      <c r="L49" s="171">
        <v>21</v>
      </c>
      <c r="M49" s="171">
        <f>G49*(1+L49/100)</f>
        <v>0</v>
      </c>
      <c r="N49" s="161">
        <v>6.3400000000000001E-3</v>
      </c>
      <c r="O49" s="161">
        <f>ROUND(E49*N49,5)</f>
        <v>0.31192999999999999</v>
      </c>
      <c r="P49" s="161">
        <v>0</v>
      </c>
      <c r="Q49" s="161">
        <f>ROUND(E49*P49,5)</f>
        <v>0</v>
      </c>
      <c r="R49" s="161"/>
      <c r="S49" s="161"/>
      <c r="T49" s="162">
        <v>0.26</v>
      </c>
      <c r="U49" s="161">
        <f>ROUND(E49*T49,2)</f>
        <v>12.79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107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outlineLevel="1" x14ac:dyDescent="0.2">
      <c r="A50" s="152"/>
      <c r="B50" s="158"/>
      <c r="C50" s="194" t="s">
        <v>170</v>
      </c>
      <c r="D50" s="163"/>
      <c r="E50" s="168">
        <v>49.2</v>
      </c>
      <c r="F50" s="171"/>
      <c r="G50" s="171"/>
      <c r="H50" s="171"/>
      <c r="I50" s="171"/>
      <c r="J50" s="171"/>
      <c r="K50" s="171"/>
      <c r="L50" s="171"/>
      <c r="M50" s="171"/>
      <c r="N50" s="161"/>
      <c r="O50" s="161"/>
      <c r="P50" s="161"/>
      <c r="Q50" s="161"/>
      <c r="R50" s="161"/>
      <c r="S50" s="161"/>
      <c r="T50" s="162"/>
      <c r="U50" s="161"/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109</v>
      </c>
      <c r="AF50" s="151">
        <v>0</v>
      </c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22</v>
      </c>
      <c r="B51" s="158" t="s">
        <v>171</v>
      </c>
      <c r="C51" s="193" t="s">
        <v>172</v>
      </c>
      <c r="D51" s="160" t="s">
        <v>106</v>
      </c>
      <c r="E51" s="167">
        <v>14</v>
      </c>
      <c r="F51" s="170">
        <f>H51+J51</f>
        <v>0</v>
      </c>
      <c r="G51" s="171">
        <f>ROUND(E51*F51,2)</f>
        <v>0</v>
      </c>
      <c r="H51" s="171"/>
      <c r="I51" s="171">
        <f>ROUND(E51*H51,2)</f>
        <v>0</v>
      </c>
      <c r="J51" s="171"/>
      <c r="K51" s="171">
        <f>ROUND(E51*J51,2)</f>
        <v>0</v>
      </c>
      <c r="L51" s="171">
        <v>21</v>
      </c>
      <c r="M51" s="171">
        <f>G51*(1+L51/100)</f>
        <v>0</v>
      </c>
      <c r="N51" s="161">
        <v>2.14E-3</v>
      </c>
      <c r="O51" s="161">
        <f>ROUND(E51*N51,5)</f>
        <v>2.9960000000000001E-2</v>
      </c>
      <c r="P51" s="161">
        <v>0</v>
      </c>
      <c r="Q51" s="161">
        <f>ROUND(E51*P51,5)</f>
        <v>0</v>
      </c>
      <c r="R51" s="161"/>
      <c r="S51" s="161"/>
      <c r="T51" s="162">
        <v>0.59099999999999997</v>
      </c>
      <c r="U51" s="161">
        <f>ROUND(E51*T51,2)</f>
        <v>8.27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107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outlineLevel="1" x14ac:dyDescent="0.2">
      <c r="A52" s="152"/>
      <c r="B52" s="158"/>
      <c r="C52" s="194" t="s">
        <v>173</v>
      </c>
      <c r="D52" s="163"/>
      <c r="E52" s="168">
        <v>14</v>
      </c>
      <c r="F52" s="171"/>
      <c r="G52" s="171"/>
      <c r="H52" s="171"/>
      <c r="I52" s="171"/>
      <c r="J52" s="171"/>
      <c r="K52" s="171"/>
      <c r="L52" s="171"/>
      <c r="M52" s="171"/>
      <c r="N52" s="161"/>
      <c r="O52" s="161"/>
      <c r="P52" s="161"/>
      <c r="Q52" s="161"/>
      <c r="R52" s="161"/>
      <c r="S52" s="161"/>
      <c r="T52" s="162"/>
      <c r="U52" s="161"/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109</v>
      </c>
      <c r="AF52" s="151">
        <v>0</v>
      </c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x14ac:dyDescent="0.2">
      <c r="A53" s="153" t="s">
        <v>102</v>
      </c>
      <c r="B53" s="159" t="s">
        <v>59</v>
      </c>
      <c r="C53" s="195" t="s">
        <v>60</v>
      </c>
      <c r="D53" s="164"/>
      <c r="E53" s="169"/>
      <c r="F53" s="172"/>
      <c r="G53" s="172">
        <f>SUMIF(AE54:AE66,"&lt;&gt;NOR",G54:G66)</f>
        <v>0</v>
      </c>
      <c r="H53" s="172"/>
      <c r="I53" s="172">
        <f>SUM(I54:I66)</f>
        <v>0</v>
      </c>
      <c r="J53" s="172"/>
      <c r="K53" s="172">
        <f>SUM(K54:K66)</f>
        <v>0</v>
      </c>
      <c r="L53" s="172"/>
      <c r="M53" s="172">
        <f>SUM(M54:M66)</f>
        <v>0</v>
      </c>
      <c r="N53" s="165"/>
      <c r="O53" s="165">
        <f>SUM(O54:O66)</f>
        <v>5.7020000000000001E-2</v>
      </c>
      <c r="P53" s="165"/>
      <c r="Q53" s="165">
        <f>SUM(Q54:Q66)</f>
        <v>5.3188099999999991</v>
      </c>
      <c r="R53" s="165"/>
      <c r="S53" s="165"/>
      <c r="T53" s="166"/>
      <c r="U53" s="165">
        <f>SUM(U54:U66)</f>
        <v>49.73</v>
      </c>
      <c r="AE53" t="s">
        <v>103</v>
      </c>
    </row>
    <row r="54" spans="1:60" outlineLevel="1" x14ac:dyDescent="0.2">
      <c r="A54" s="152">
        <v>23</v>
      </c>
      <c r="B54" s="158" t="s">
        <v>174</v>
      </c>
      <c r="C54" s="193" t="s">
        <v>175</v>
      </c>
      <c r="D54" s="160" t="s">
        <v>106</v>
      </c>
      <c r="E54" s="167">
        <v>1.8</v>
      </c>
      <c r="F54" s="170">
        <f>H54+J54</f>
        <v>0</v>
      </c>
      <c r="G54" s="171">
        <f>ROUND(E54*F54,2)</f>
        <v>0</v>
      </c>
      <c r="H54" s="171"/>
      <c r="I54" s="171">
        <f>ROUND(E54*H54,2)</f>
        <v>0</v>
      </c>
      <c r="J54" s="171"/>
      <c r="K54" s="171">
        <f>ROUND(E54*J54,2)</f>
        <v>0</v>
      </c>
      <c r="L54" s="171">
        <v>21</v>
      </c>
      <c r="M54" s="171">
        <f>G54*(1+L54/100)</f>
        <v>0</v>
      </c>
      <c r="N54" s="161">
        <v>1.17E-3</v>
      </c>
      <c r="O54" s="161">
        <f>ROUND(E54*N54,5)</f>
        <v>2.1099999999999999E-3</v>
      </c>
      <c r="P54" s="161">
        <v>8.7999999999999995E-2</v>
      </c>
      <c r="Q54" s="161">
        <f>ROUND(E54*P54,5)</f>
        <v>0.15840000000000001</v>
      </c>
      <c r="R54" s="161"/>
      <c r="S54" s="161"/>
      <c r="T54" s="162">
        <v>0.55600000000000005</v>
      </c>
      <c r="U54" s="161">
        <f>ROUND(E54*T54,2)</f>
        <v>1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107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outlineLevel="1" x14ac:dyDescent="0.2">
      <c r="A55" s="152"/>
      <c r="B55" s="158"/>
      <c r="C55" s="194" t="s">
        <v>176</v>
      </c>
      <c r="D55" s="163"/>
      <c r="E55" s="168">
        <v>1.8</v>
      </c>
      <c r="F55" s="171"/>
      <c r="G55" s="171"/>
      <c r="H55" s="171"/>
      <c r="I55" s="171"/>
      <c r="J55" s="171"/>
      <c r="K55" s="171"/>
      <c r="L55" s="171"/>
      <c r="M55" s="171"/>
      <c r="N55" s="161"/>
      <c r="O55" s="161"/>
      <c r="P55" s="161"/>
      <c r="Q55" s="161"/>
      <c r="R55" s="161"/>
      <c r="S55" s="161"/>
      <c r="T55" s="162"/>
      <c r="U55" s="161"/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109</v>
      </c>
      <c r="AF55" s="151">
        <v>0</v>
      </c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outlineLevel="1" x14ac:dyDescent="0.2">
      <c r="A56" s="152">
        <v>24</v>
      </c>
      <c r="B56" s="158" t="s">
        <v>177</v>
      </c>
      <c r="C56" s="193" t="s">
        <v>178</v>
      </c>
      <c r="D56" s="160" t="s">
        <v>106</v>
      </c>
      <c r="E56" s="167">
        <v>1.6</v>
      </c>
      <c r="F56" s="170">
        <f>H56+J56</f>
        <v>0</v>
      </c>
      <c r="G56" s="171">
        <f>ROUND(E56*F56,2)</f>
        <v>0</v>
      </c>
      <c r="H56" s="171"/>
      <c r="I56" s="171">
        <f>ROUND(E56*H56,2)</f>
        <v>0</v>
      </c>
      <c r="J56" s="171"/>
      <c r="K56" s="171">
        <f>ROUND(E56*J56,2)</f>
        <v>0</v>
      </c>
      <c r="L56" s="171">
        <v>21</v>
      </c>
      <c r="M56" s="171">
        <f>G56*(1+L56/100)</f>
        <v>0</v>
      </c>
      <c r="N56" s="161">
        <v>0</v>
      </c>
      <c r="O56" s="161">
        <f>ROUND(E56*N56,5)</f>
        <v>0</v>
      </c>
      <c r="P56" s="161">
        <v>6.0000000000000001E-3</v>
      </c>
      <c r="Q56" s="161">
        <f>ROUND(E56*P56,5)</f>
        <v>9.5999999999999992E-3</v>
      </c>
      <c r="R56" s="161"/>
      <c r="S56" s="161"/>
      <c r="T56" s="162">
        <v>0.33300000000000002</v>
      </c>
      <c r="U56" s="161">
        <f>ROUND(E56*T56,2)</f>
        <v>0.53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107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outlineLevel="1" x14ac:dyDescent="0.2">
      <c r="A57" s="152"/>
      <c r="B57" s="158"/>
      <c r="C57" s="194" t="s">
        <v>179</v>
      </c>
      <c r="D57" s="163"/>
      <c r="E57" s="168">
        <v>1.6</v>
      </c>
      <c r="F57" s="171"/>
      <c r="G57" s="171"/>
      <c r="H57" s="171"/>
      <c r="I57" s="171"/>
      <c r="J57" s="171"/>
      <c r="K57" s="171"/>
      <c r="L57" s="171"/>
      <c r="M57" s="171"/>
      <c r="N57" s="161"/>
      <c r="O57" s="161"/>
      <c r="P57" s="161"/>
      <c r="Q57" s="161"/>
      <c r="R57" s="161"/>
      <c r="S57" s="161"/>
      <c r="T57" s="162"/>
      <c r="U57" s="161"/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109</v>
      </c>
      <c r="AF57" s="151">
        <v>0</v>
      </c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outlineLevel="1" x14ac:dyDescent="0.2">
      <c r="A58" s="152">
        <v>25</v>
      </c>
      <c r="B58" s="158" t="s">
        <v>180</v>
      </c>
      <c r="C58" s="193" t="s">
        <v>181</v>
      </c>
      <c r="D58" s="160" t="s">
        <v>106</v>
      </c>
      <c r="E58" s="167">
        <v>8.36</v>
      </c>
      <c r="F58" s="170">
        <f>H58+J58</f>
        <v>0</v>
      </c>
      <c r="G58" s="171">
        <f>ROUND(E58*F58,2)</f>
        <v>0</v>
      </c>
      <c r="H58" s="171"/>
      <c r="I58" s="171">
        <f>ROUND(E58*H58,2)</f>
        <v>0</v>
      </c>
      <c r="J58" s="171"/>
      <c r="K58" s="171">
        <f>ROUND(E58*J58,2)</f>
        <v>0</v>
      </c>
      <c r="L58" s="171">
        <v>21</v>
      </c>
      <c r="M58" s="171">
        <f>G58*(1+L58/100)</f>
        <v>0</v>
      </c>
      <c r="N58" s="161">
        <v>1E-3</v>
      </c>
      <c r="O58" s="161">
        <f>ROUND(E58*N58,5)</f>
        <v>8.3599999999999994E-3</v>
      </c>
      <c r="P58" s="161">
        <v>6.7000000000000004E-2</v>
      </c>
      <c r="Q58" s="161">
        <f>ROUND(E58*P58,5)</f>
        <v>0.56011999999999995</v>
      </c>
      <c r="R58" s="161"/>
      <c r="S58" s="161"/>
      <c r="T58" s="162">
        <v>0.53300000000000003</v>
      </c>
      <c r="U58" s="161">
        <f>ROUND(E58*T58,2)</f>
        <v>4.46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107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/>
      <c r="B59" s="158"/>
      <c r="C59" s="194" t="s">
        <v>182</v>
      </c>
      <c r="D59" s="163"/>
      <c r="E59" s="168">
        <v>8.36</v>
      </c>
      <c r="F59" s="171"/>
      <c r="G59" s="171"/>
      <c r="H59" s="171"/>
      <c r="I59" s="171"/>
      <c r="J59" s="171"/>
      <c r="K59" s="171"/>
      <c r="L59" s="171"/>
      <c r="M59" s="171"/>
      <c r="N59" s="161"/>
      <c r="O59" s="161"/>
      <c r="P59" s="161"/>
      <c r="Q59" s="161"/>
      <c r="R59" s="161"/>
      <c r="S59" s="161"/>
      <c r="T59" s="162"/>
      <c r="U59" s="161"/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109</v>
      </c>
      <c r="AF59" s="151">
        <v>0</v>
      </c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26</v>
      </c>
      <c r="B60" s="158" t="s">
        <v>183</v>
      </c>
      <c r="C60" s="193" t="s">
        <v>184</v>
      </c>
      <c r="D60" s="160" t="s">
        <v>118</v>
      </c>
      <c r="E60" s="167">
        <v>1</v>
      </c>
      <c r="F60" s="170">
        <f>H60+J60</f>
        <v>0</v>
      </c>
      <c r="G60" s="171">
        <f>ROUND(E60*F60,2)</f>
        <v>0</v>
      </c>
      <c r="H60" s="171"/>
      <c r="I60" s="171">
        <f>ROUND(E60*H60,2)</f>
        <v>0</v>
      </c>
      <c r="J60" s="171"/>
      <c r="K60" s="171">
        <f>ROUND(E60*J60,2)</f>
        <v>0</v>
      </c>
      <c r="L60" s="171">
        <v>21</v>
      </c>
      <c r="M60" s="171">
        <f>G60*(1+L60/100)</f>
        <v>0</v>
      </c>
      <c r="N60" s="161">
        <v>0</v>
      </c>
      <c r="O60" s="161">
        <f>ROUND(E60*N60,5)</f>
        <v>0</v>
      </c>
      <c r="P60" s="161">
        <v>0</v>
      </c>
      <c r="Q60" s="161">
        <f>ROUND(E60*P60,5)</f>
        <v>0</v>
      </c>
      <c r="R60" s="161"/>
      <c r="S60" s="161"/>
      <c r="T60" s="162">
        <v>0.08</v>
      </c>
      <c r="U60" s="161">
        <f>ROUND(E60*T60,2)</f>
        <v>0.08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107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ht="22.5" outlineLevel="1" x14ac:dyDescent="0.2">
      <c r="A61" s="152">
        <v>27</v>
      </c>
      <c r="B61" s="158" t="s">
        <v>185</v>
      </c>
      <c r="C61" s="193" t="s">
        <v>186</v>
      </c>
      <c r="D61" s="160" t="s">
        <v>118</v>
      </c>
      <c r="E61" s="167">
        <v>6</v>
      </c>
      <c r="F61" s="170">
        <f>H61+J61</f>
        <v>0</v>
      </c>
      <c r="G61" s="171">
        <f>ROUND(E61*F61,2)</f>
        <v>0</v>
      </c>
      <c r="H61" s="171"/>
      <c r="I61" s="171">
        <f>ROUND(E61*H61,2)</f>
        <v>0</v>
      </c>
      <c r="J61" s="171"/>
      <c r="K61" s="171">
        <f>ROUND(E61*J61,2)</f>
        <v>0</v>
      </c>
      <c r="L61" s="171">
        <v>21</v>
      </c>
      <c r="M61" s="171">
        <f>G61*(1+L61/100)</f>
        <v>0</v>
      </c>
      <c r="N61" s="161">
        <v>0</v>
      </c>
      <c r="O61" s="161">
        <f>ROUND(E61*N61,5)</f>
        <v>0</v>
      </c>
      <c r="P61" s="161">
        <v>0</v>
      </c>
      <c r="Q61" s="161">
        <f>ROUND(E61*P61,5)</f>
        <v>0</v>
      </c>
      <c r="R61" s="161"/>
      <c r="S61" s="161"/>
      <c r="T61" s="162">
        <v>0</v>
      </c>
      <c r="U61" s="161">
        <f>ROUND(E61*T61,2)</f>
        <v>0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107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28</v>
      </c>
      <c r="B62" s="158" t="s">
        <v>187</v>
      </c>
      <c r="C62" s="193" t="s">
        <v>188</v>
      </c>
      <c r="D62" s="160" t="s">
        <v>106</v>
      </c>
      <c r="E62" s="167">
        <v>95.015000000000001</v>
      </c>
      <c r="F62" s="170">
        <f>H62+J62</f>
        <v>0</v>
      </c>
      <c r="G62" s="171">
        <f>ROUND(E62*F62,2)</f>
        <v>0</v>
      </c>
      <c r="H62" s="171"/>
      <c r="I62" s="171">
        <f>ROUND(E62*H62,2)</f>
        <v>0</v>
      </c>
      <c r="J62" s="171"/>
      <c r="K62" s="171">
        <f>ROUND(E62*J62,2)</f>
        <v>0</v>
      </c>
      <c r="L62" s="171">
        <v>21</v>
      </c>
      <c r="M62" s="171">
        <f>G62*(1+L62/100)</f>
        <v>0</v>
      </c>
      <c r="N62" s="161">
        <v>0</v>
      </c>
      <c r="O62" s="161">
        <f>ROUND(E62*N62,5)</f>
        <v>0</v>
      </c>
      <c r="P62" s="161">
        <v>4.5999999999999999E-2</v>
      </c>
      <c r="Q62" s="161">
        <f>ROUND(E62*P62,5)</f>
        <v>4.3706899999999997</v>
      </c>
      <c r="R62" s="161"/>
      <c r="S62" s="161"/>
      <c r="T62" s="162">
        <v>0.26</v>
      </c>
      <c r="U62" s="161">
        <f>ROUND(E62*T62,2)</f>
        <v>24.7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107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/>
      <c r="B63" s="158"/>
      <c r="C63" s="194" t="s">
        <v>189</v>
      </c>
      <c r="D63" s="163"/>
      <c r="E63" s="168">
        <v>95.015000000000001</v>
      </c>
      <c r="F63" s="171"/>
      <c r="G63" s="171"/>
      <c r="H63" s="171"/>
      <c r="I63" s="171"/>
      <c r="J63" s="171"/>
      <c r="K63" s="171"/>
      <c r="L63" s="171"/>
      <c r="M63" s="171"/>
      <c r="N63" s="161"/>
      <c r="O63" s="161"/>
      <c r="P63" s="161"/>
      <c r="Q63" s="161"/>
      <c r="R63" s="161"/>
      <c r="S63" s="161"/>
      <c r="T63" s="162"/>
      <c r="U63" s="161"/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109</v>
      </c>
      <c r="AF63" s="151">
        <v>0</v>
      </c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outlineLevel="1" x14ac:dyDescent="0.2">
      <c r="A64" s="152">
        <v>29</v>
      </c>
      <c r="B64" s="158" t="s">
        <v>190</v>
      </c>
      <c r="C64" s="193" t="s">
        <v>191</v>
      </c>
      <c r="D64" s="160" t="s">
        <v>150</v>
      </c>
      <c r="E64" s="167">
        <v>45</v>
      </c>
      <c r="F64" s="170">
        <f>H64+J64</f>
        <v>0</v>
      </c>
      <c r="G64" s="171">
        <f>ROUND(E64*F64,2)</f>
        <v>0</v>
      </c>
      <c r="H64" s="171"/>
      <c r="I64" s="171">
        <f>ROUND(E64*H64,2)</f>
        <v>0</v>
      </c>
      <c r="J64" s="171"/>
      <c r="K64" s="171">
        <f>ROUND(E64*J64,2)</f>
        <v>0</v>
      </c>
      <c r="L64" s="171">
        <v>21</v>
      </c>
      <c r="M64" s="171">
        <f>G64*(1+L64/100)</f>
        <v>0</v>
      </c>
      <c r="N64" s="161">
        <v>4.8999999999999998E-4</v>
      </c>
      <c r="O64" s="161">
        <f>ROUND(E64*N64,5)</f>
        <v>2.205E-2</v>
      </c>
      <c r="P64" s="161">
        <v>2E-3</v>
      </c>
      <c r="Q64" s="161">
        <f>ROUND(E64*P64,5)</f>
        <v>0.09</v>
      </c>
      <c r="R64" s="161"/>
      <c r="S64" s="161"/>
      <c r="T64" s="162">
        <v>0.215</v>
      </c>
      <c r="U64" s="161">
        <f>ROUND(E64*T64,2)</f>
        <v>9.68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107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30</v>
      </c>
      <c r="B65" s="158" t="s">
        <v>192</v>
      </c>
      <c r="C65" s="193" t="s">
        <v>193</v>
      </c>
      <c r="D65" s="160" t="s">
        <v>150</v>
      </c>
      <c r="E65" s="167">
        <v>35</v>
      </c>
      <c r="F65" s="170">
        <f>H65+J65</f>
        <v>0</v>
      </c>
      <c r="G65" s="171">
        <f>ROUND(E65*F65,2)</f>
        <v>0</v>
      </c>
      <c r="H65" s="171"/>
      <c r="I65" s="171">
        <f>ROUND(E65*H65,2)</f>
        <v>0</v>
      </c>
      <c r="J65" s="171"/>
      <c r="K65" s="171">
        <f>ROUND(E65*J65,2)</f>
        <v>0</v>
      </c>
      <c r="L65" s="171">
        <v>21</v>
      </c>
      <c r="M65" s="171">
        <f>G65*(1+L65/100)</f>
        <v>0</v>
      </c>
      <c r="N65" s="161">
        <v>4.8999999999999998E-4</v>
      </c>
      <c r="O65" s="161">
        <f>ROUND(E65*N65,5)</f>
        <v>1.7149999999999999E-2</v>
      </c>
      <c r="P65" s="161">
        <v>2E-3</v>
      </c>
      <c r="Q65" s="161">
        <f>ROUND(E65*P65,5)</f>
        <v>7.0000000000000007E-2</v>
      </c>
      <c r="R65" s="161"/>
      <c r="S65" s="161"/>
      <c r="T65" s="162">
        <v>0.17599999999999999</v>
      </c>
      <c r="U65" s="161">
        <f>ROUND(E65*T65,2)</f>
        <v>6.16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107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>
        <v>31</v>
      </c>
      <c r="B66" s="158" t="s">
        <v>194</v>
      </c>
      <c r="C66" s="193" t="s">
        <v>195</v>
      </c>
      <c r="D66" s="160" t="s">
        <v>150</v>
      </c>
      <c r="E66" s="167">
        <v>15</v>
      </c>
      <c r="F66" s="170">
        <f>H66+J66</f>
        <v>0</v>
      </c>
      <c r="G66" s="171">
        <f>ROUND(E66*F66,2)</f>
        <v>0</v>
      </c>
      <c r="H66" s="171"/>
      <c r="I66" s="171">
        <f>ROUND(E66*H66,2)</f>
        <v>0</v>
      </c>
      <c r="J66" s="171"/>
      <c r="K66" s="171">
        <f>ROUND(E66*J66,2)</f>
        <v>0</v>
      </c>
      <c r="L66" s="171">
        <v>21</v>
      </c>
      <c r="M66" s="171">
        <f>G66*(1+L66/100)</f>
        <v>0</v>
      </c>
      <c r="N66" s="161">
        <v>4.8999999999999998E-4</v>
      </c>
      <c r="O66" s="161">
        <f>ROUND(E66*N66,5)</f>
        <v>7.3499999999999998E-3</v>
      </c>
      <c r="P66" s="161">
        <v>4.0000000000000001E-3</v>
      </c>
      <c r="Q66" s="161">
        <f>ROUND(E66*P66,5)</f>
        <v>0.06</v>
      </c>
      <c r="R66" s="161"/>
      <c r="S66" s="161"/>
      <c r="T66" s="162">
        <v>0.20799999999999999</v>
      </c>
      <c r="U66" s="161">
        <f>ROUND(E66*T66,2)</f>
        <v>3.12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107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x14ac:dyDescent="0.2">
      <c r="A67" s="153" t="s">
        <v>102</v>
      </c>
      <c r="B67" s="159" t="s">
        <v>61</v>
      </c>
      <c r="C67" s="195" t="s">
        <v>62</v>
      </c>
      <c r="D67" s="164"/>
      <c r="E67" s="169"/>
      <c r="F67" s="172"/>
      <c r="G67" s="172">
        <f>SUMIF(AE68:AE68,"&lt;&gt;NOR",G68:G68)</f>
        <v>0</v>
      </c>
      <c r="H67" s="172"/>
      <c r="I67" s="172">
        <f>SUM(I68:I68)</f>
        <v>0</v>
      </c>
      <c r="J67" s="172"/>
      <c r="K67" s="172">
        <f>SUM(K68:K68)</f>
        <v>0</v>
      </c>
      <c r="L67" s="172"/>
      <c r="M67" s="172">
        <f>SUM(M68:M68)</f>
        <v>0</v>
      </c>
      <c r="N67" s="165"/>
      <c r="O67" s="165">
        <f>SUM(O68:O68)</f>
        <v>0</v>
      </c>
      <c r="P67" s="165"/>
      <c r="Q67" s="165">
        <f>SUM(Q68:Q68)</f>
        <v>0</v>
      </c>
      <c r="R67" s="165"/>
      <c r="S67" s="165"/>
      <c r="T67" s="166"/>
      <c r="U67" s="165">
        <f>SUM(U68:U68)</f>
        <v>11.47</v>
      </c>
      <c r="AE67" t="s">
        <v>103</v>
      </c>
    </row>
    <row r="68" spans="1:60" outlineLevel="1" x14ac:dyDescent="0.2">
      <c r="A68" s="152">
        <v>32</v>
      </c>
      <c r="B68" s="158" t="s">
        <v>196</v>
      </c>
      <c r="C68" s="193" t="s">
        <v>197</v>
      </c>
      <c r="D68" s="160" t="s">
        <v>114</v>
      </c>
      <c r="E68" s="167">
        <v>12.21978</v>
      </c>
      <c r="F68" s="170">
        <f>H68+J68</f>
        <v>0</v>
      </c>
      <c r="G68" s="171">
        <f>ROUND(E68*F68,2)</f>
        <v>0</v>
      </c>
      <c r="H68" s="171"/>
      <c r="I68" s="171">
        <f>ROUND(E68*H68,2)</f>
        <v>0</v>
      </c>
      <c r="J68" s="171"/>
      <c r="K68" s="171">
        <f>ROUND(E68*J68,2)</f>
        <v>0</v>
      </c>
      <c r="L68" s="171">
        <v>21</v>
      </c>
      <c r="M68" s="171">
        <f>G68*(1+L68/100)</f>
        <v>0</v>
      </c>
      <c r="N68" s="161">
        <v>0</v>
      </c>
      <c r="O68" s="161">
        <f>ROUND(E68*N68,5)</f>
        <v>0</v>
      </c>
      <c r="P68" s="161">
        <v>0</v>
      </c>
      <c r="Q68" s="161">
        <f>ROUND(E68*P68,5)</f>
        <v>0</v>
      </c>
      <c r="R68" s="161"/>
      <c r="S68" s="161"/>
      <c r="T68" s="162">
        <v>0.9385</v>
      </c>
      <c r="U68" s="161">
        <f>ROUND(E68*T68,2)</f>
        <v>11.47</v>
      </c>
      <c r="V68" s="151"/>
      <c r="W68" s="151"/>
      <c r="X68" s="151"/>
      <c r="Y68" s="151"/>
      <c r="Z68" s="151"/>
      <c r="AA68" s="151"/>
      <c r="AB68" s="151"/>
      <c r="AC68" s="151"/>
      <c r="AD68" s="151"/>
      <c r="AE68" s="151" t="s">
        <v>198</v>
      </c>
      <c r="AF68" s="151"/>
      <c r="AG68" s="151"/>
      <c r="AH68" s="151"/>
      <c r="AI68" s="151"/>
      <c r="AJ68" s="151"/>
      <c r="AK68" s="151"/>
      <c r="AL68" s="151"/>
      <c r="AM68" s="151"/>
      <c r="AN68" s="151"/>
      <c r="AO68" s="151"/>
      <c r="AP68" s="151"/>
      <c r="AQ68" s="151"/>
      <c r="AR68" s="151"/>
      <c r="AS68" s="151"/>
      <c r="AT68" s="151"/>
      <c r="AU68" s="151"/>
      <c r="AV68" s="151"/>
      <c r="AW68" s="151"/>
      <c r="AX68" s="151"/>
      <c r="AY68" s="151"/>
      <c r="AZ68" s="151"/>
      <c r="BA68" s="151"/>
      <c r="BB68" s="151"/>
      <c r="BC68" s="151"/>
      <c r="BD68" s="151"/>
      <c r="BE68" s="151"/>
      <c r="BF68" s="151"/>
      <c r="BG68" s="151"/>
      <c r="BH68" s="151"/>
    </row>
    <row r="69" spans="1:60" x14ac:dyDescent="0.2">
      <c r="A69" s="153" t="s">
        <v>102</v>
      </c>
      <c r="B69" s="159" t="s">
        <v>63</v>
      </c>
      <c r="C69" s="195" t="s">
        <v>64</v>
      </c>
      <c r="D69" s="164"/>
      <c r="E69" s="169"/>
      <c r="F69" s="172"/>
      <c r="G69" s="172">
        <f>SUMIF(AE70:AE78,"&lt;&gt;NOR",G70:G78)</f>
        <v>0</v>
      </c>
      <c r="H69" s="172"/>
      <c r="I69" s="172">
        <f>SUM(I70:I78)</f>
        <v>0</v>
      </c>
      <c r="J69" s="172"/>
      <c r="K69" s="172">
        <f>SUM(K70:K78)</f>
        <v>0</v>
      </c>
      <c r="L69" s="172"/>
      <c r="M69" s="172">
        <f>SUM(M70:M78)</f>
        <v>0</v>
      </c>
      <c r="N69" s="165"/>
      <c r="O69" s="165">
        <f>SUM(O70:O78)</f>
        <v>0.22739000000000001</v>
      </c>
      <c r="P69" s="165"/>
      <c r="Q69" s="165">
        <f>SUM(Q70:Q78)</f>
        <v>5.2240000000000002</v>
      </c>
      <c r="R69" s="165"/>
      <c r="S69" s="165"/>
      <c r="T69" s="166"/>
      <c r="U69" s="165">
        <f>SUM(U70:U78)</f>
        <v>69.34</v>
      </c>
      <c r="AE69" t="s">
        <v>103</v>
      </c>
    </row>
    <row r="70" spans="1:60" outlineLevel="1" x14ac:dyDescent="0.2">
      <c r="A70" s="152">
        <v>33</v>
      </c>
      <c r="B70" s="158" t="s">
        <v>199</v>
      </c>
      <c r="C70" s="193" t="s">
        <v>200</v>
      </c>
      <c r="D70" s="160" t="s">
        <v>106</v>
      </c>
      <c r="E70" s="167">
        <v>160</v>
      </c>
      <c r="F70" s="170">
        <f t="shared" ref="F70:F78" si="0">H70+J70</f>
        <v>0</v>
      </c>
      <c r="G70" s="171">
        <f t="shared" ref="G70:G78" si="1">ROUND(E70*F70,2)</f>
        <v>0</v>
      </c>
      <c r="H70" s="171"/>
      <c r="I70" s="171">
        <f t="shared" ref="I70:I78" si="2">ROUND(E70*H70,2)</f>
        <v>0</v>
      </c>
      <c r="J70" s="171"/>
      <c r="K70" s="171">
        <f t="shared" ref="K70:K78" si="3">ROUND(E70*J70,2)</f>
        <v>0</v>
      </c>
      <c r="L70" s="171">
        <v>21</v>
      </c>
      <c r="M70" s="171">
        <f t="shared" ref="M70:M78" si="4">G70*(1+L70/100)</f>
        <v>0</v>
      </c>
      <c r="N70" s="161">
        <v>0</v>
      </c>
      <c r="O70" s="161">
        <f t="shared" ref="O70:O78" si="5">ROUND(E70*N70,5)</f>
        <v>0</v>
      </c>
      <c r="P70" s="161">
        <v>2.4649999999999998E-2</v>
      </c>
      <c r="Q70" s="161">
        <f t="shared" ref="Q70:Q78" si="6">ROUND(E70*P70,5)</f>
        <v>3.944</v>
      </c>
      <c r="R70" s="161"/>
      <c r="S70" s="161"/>
      <c r="T70" s="162">
        <v>0.25</v>
      </c>
      <c r="U70" s="161">
        <f t="shared" ref="U70:U78" si="7">ROUND(E70*T70,2)</f>
        <v>40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107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34</v>
      </c>
      <c r="B71" s="158" t="s">
        <v>201</v>
      </c>
      <c r="C71" s="193" t="s">
        <v>202</v>
      </c>
      <c r="D71" s="160" t="s">
        <v>106</v>
      </c>
      <c r="E71" s="167">
        <v>160</v>
      </c>
      <c r="F71" s="170">
        <f t="shared" si="0"/>
        <v>0</v>
      </c>
      <c r="G71" s="171">
        <f t="shared" si="1"/>
        <v>0</v>
      </c>
      <c r="H71" s="171"/>
      <c r="I71" s="171">
        <f t="shared" si="2"/>
        <v>0</v>
      </c>
      <c r="J71" s="171"/>
      <c r="K71" s="171">
        <f t="shared" si="3"/>
        <v>0</v>
      </c>
      <c r="L71" s="171">
        <v>21</v>
      </c>
      <c r="M71" s="171">
        <f t="shared" si="4"/>
        <v>0</v>
      </c>
      <c r="N71" s="161">
        <v>0</v>
      </c>
      <c r="O71" s="161">
        <f t="shared" si="5"/>
        <v>0</v>
      </c>
      <c r="P71" s="161">
        <v>8.0000000000000002E-3</v>
      </c>
      <c r="Q71" s="161">
        <f t="shared" si="6"/>
        <v>1.28</v>
      </c>
      <c r="R71" s="161"/>
      <c r="S71" s="161"/>
      <c r="T71" s="162">
        <v>6.6000000000000003E-2</v>
      </c>
      <c r="U71" s="161">
        <f t="shared" si="7"/>
        <v>10.56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107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ht="22.5" outlineLevel="1" x14ac:dyDescent="0.2">
      <c r="A72" s="152">
        <v>35</v>
      </c>
      <c r="B72" s="158" t="s">
        <v>203</v>
      </c>
      <c r="C72" s="193" t="s">
        <v>204</v>
      </c>
      <c r="D72" s="160" t="s">
        <v>118</v>
      </c>
      <c r="E72" s="167">
        <v>2</v>
      </c>
      <c r="F72" s="170">
        <f t="shared" si="0"/>
        <v>0</v>
      </c>
      <c r="G72" s="171">
        <f t="shared" si="1"/>
        <v>0</v>
      </c>
      <c r="H72" s="171"/>
      <c r="I72" s="171">
        <f t="shared" si="2"/>
        <v>0</v>
      </c>
      <c r="J72" s="171"/>
      <c r="K72" s="171">
        <f t="shared" si="3"/>
        <v>0</v>
      </c>
      <c r="L72" s="171">
        <v>21</v>
      </c>
      <c r="M72" s="171">
        <f t="shared" si="4"/>
        <v>0</v>
      </c>
      <c r="N72" s="161">
        <v>2.0000000000000002E-5</v>
      </c>
      <c r="O72" s="161">
        <f t="shared" si="5"/>
        <v>4.0000000000000003E-5</v>
      </c>
      <c r="P72" s="161">
        <v>0</v>
      </c>
      <c r="Q72" s="161">
        <f t="shared" si="6"/>
        <v>0</v>
      </c>
      <c r="R72" s="161"/>
      <c r="S72" s="161"/>
      <c r="T72" s="162">
        <v>4.0199999999999996</v>
      </c>
      <c r="U72" s="161">
        <f t="shared" si="7"/>
        <v>8.0399999999999991</v>
      </c>
      <c r="V72" s="151"/>
      <c r="W72" s="151"/>
      <c r="X72" s="151"/>
      <c r="Y72" s="151"/>
      <c r="Z72" s="151"/>
      <c r="AA72" s="151"/>
      <c r="AB72" s="151"/>
      <c r="AC72" s="151"/>
      <c r="AD72" s="151"/>
      <c r="AE72" s="151" t="s">
        <v>107</v>
      </c>
      <c r="AF72" s="151"/>
      <c r="AG72" s="151"/>
      <c r="AH72" s="151"/>
      <c r="AI72" s="151"/>
      <c r="AJ72" s="151"/>
      <c r="AK72" s="151"/>
      <c r="AL72" s="151"/>
      <c r="AM72" s="151"/>
      <c r="AN72" s="151"/>
      <c r="AO72" s="151"/>
      <c r="AP72" s="151"/>
      <c r="AQ72" s="151"/>
      <c r="AR72" s="151"/>
      <c r="AS72" s="151"/>
      <c r="AT72" s="151"/>
      <c r="AU72" s="151"/>
      <c r="AV72" s="151"/>
      <c r="AW72" s="151"/>
      <c r="AX72" s="151"/>
      <c r="AY72" s="151"/>
      <c r="AZ72" s="151"/>
      <c r="BA72" s="151"/>
      <c r="BB72" s="151"/>
      <c r="BC72" s="151"/>
      <c r="BD72" s="151"/>
      <c r="BE72" s="151"/>
      <c r="BF72" s="151"/>
      <c r="BG72" s="151"/>
      <c r="BH72" s="151"/>
    </row>
    <row r="73" spans="1:60" ht="22.5" outlineLevel="1" x14ac:dyDescent="0.2">
      <c r="A73" s="152">
        <v>36</v>
      </c>
      <c r="B73" s="158" t="s">
        <v>205</v>
      </c>
      <c r="C73" s="193" t="s">
        <v>206</v>
      </c>
      <c r="D73" s="160" t="s">
        <v>118</v>
      </c>
      <c r="E73" s="167">
        <v>1</v>
      </c>
      <c r="F73" s="170">
        <f t="shared" si="0"/>
        <v>0</v>
      </c>
      <c r="G73" s="171">
        <f t="shared" si="1"/>
        <v>0</v>
      </c>
      <c r="H73" s="171"/>
      <c r="I73" s="171">
        <f t="shared" si="2"/>
        <v>0</v>
      </c>
      <c r="J73" s="171"/>
      <c r="K73" s="171">
        <f t="shared" si="3"/>
        <v>0</v>
      </c>
      <c r="L73" s="171">
        <v>21</v>
      </c>
      <c r="M73" s="171">
        <f t="shared" si="4"/>
        <v>0</v>
      </c>
      <c r="N73" s="161">
        <v>4.5130000000000003E-2</v>
      </c>
      <c r="O73" s="161">
        <f t="shared" si="5"/>
        <v>4.5130000000000003E-2</v>
      </c>
      <c r="P73" s="161">
        <v>0</v>
      </c>
      <c r="Q73" s="161">
        <f t="shared" si="6"/>
        <v>0</v>
      </c>
      <c r="R73" s="161"/>
      <c r="S73" s="161"/>
      <c r="T73" s="162">
        <v>5.1002599999999996</v>
      </c>
      <c r="U73" s="161">
        <f t="shared" si="7"/>
        <v>5.0999999999999996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207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ht="22.5" outlineLevel="1" x14ac:dyDescent="0.2">
      <c r="A74" s="152">
        <v>37</v>
      </c>
      <c r="B74" s="158" t="s">
        <v>208</v>
      </c>
      <c r="C74" s="193" t="s">
        <v>209</v>
      </c>
      <c r="D74" s="160" t="s">
        <v>118</v>
      </c>
      <c r="E74" s="167">
        <v>1</v>
      </c>
      <c r="F74" s="170">
        <f t="shared" si="0"/>
        <v>0</v>
      </c>
      <c r="G74" s="171">
        <f t="shared" si="1"/>
        <v>0</v>
      </c>
      <c r="H74" s="171"/>
      <c r="I74" s="171">
        <f t="shared" si="2"/>
        <v>0</v>
      </c>
      <c r="J74" s="171"/>
      <c r="K74" s="171">
        <f t="shared" si="3"/>
        <v>0</v>
      </c>
      <c r="L74" s="171">
        <v>21</v>
      </c>
      <c r="M74" s="171">
        <f t="shared" si="4"/>
        <v>0</v>
      </c>
      <c r="N74" s="161">
        <v>4.922E-2</v>
      </c>
      <c r="O74" s="161">
        <f t="shared" si="5"/>
        <v>4.922E-2</v>
      </c>
      <c r="P74" s="161">
        <v>0</v>
      </c>
      <c r="Q74" s="161">
        <f t="shared" si="6"/>
        <v>0</v>
      </c>
      <c r="R74" s="161"/>
      <c r="S74" s="161"/>
      <c r="T74" s="162">
        <v>5.1661599999999996</v>
      </c>
      <c r="U74" s="161">
        <f t="shared" si="7"/>
        <v>5.17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207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ht="22.5" outlineLevel="1" x14ac:dyDescent="0.2">
      <c r="A75" s="152">
        <v>38</v>
      </c>
      <c r="B75" s="158" t="s">
        <v>210</v>
      </c>
      <c r="C75" s="193" t="s">
        <v>211</v>
      </c>
      <c r="D75" s="160" t="s">
        <v>118</v>
      </c>
      <c r="E75" s="167">
        <v>2</v>
      </c>
      <c r="F75" s="170">
        <f t="shared" si="0"/>
        <v>0</v>
      </c>
      <c r="G75" s="171">
        <f t="shared" si="1"/>
        <v>0</v>
      </c>
      <c r="H75" s="171"/>
      <c r="I75" s="171">
        <f t="shared" si="2"/>
        <v>0</v>
      </c>
      <c r="J75" s="171"/>
      <c r="K75" s="171">
        <f t="shared" si="3"/>
        <v>0</v>
      </c>
      <c r="L75" s="171">
        <v>21</v>
      </c>
      <c r="M75" s="171">
        <f t="shared" si="4"/>
        <v>0</v>
      </c>
      <c r="N75" s="161">
        <v>0.06</v>
      </c>
      <c r="O75" s="161">
        <f t="shared" si="5"/>
        <v>0.12</v>
      </c>
      <c r="P75" s="161">
        <v>0</v>
      </c>
      <c r="Q75" s="161">
        <f t="shared" si="6"/>
        <v>0</v>
      </c>
      <c r="R75" s="161"/>
      <c r="S75" s="161"/>
      <c r="T75" s="162">
        <v>0</v>
      </c>
      <c r="U75" s="161">
        <f t="shared" si="7"/>
        <v>0</v>
      </c>
      <c r="V75" s="151"/>
      <c r="W75" s="151"/>
      <c r="X75" s="151"/>
      <c r="Y75" s="151"/>
      <c r="Z75" s="151"/>
      <c r="AA75" s="151"/>
      <c r="AB75" s="151"/>
      <c r="AC75" s="151"/>
      <c r="AD75" s="151"/>
      <c r="AE75" s="151" t="s">
        <v>107</v>
      </c>
      <c r="AF75" s="151"/>
      <c r="AG75" s="151"/>
      <c r="AH75" s="151"/>
      <c r="AI75" s="151"/>
      <c r="AJ75" s="151"/>
      <c r="AK75" s="151"/>
      <c r="AL75" s="151"/>
      <c r="AM75" s="151"/>
      <c r="AN75" s="151"/>
      <c r="AO75" s="151"/>
      <c r="AP75" s="151"/>
      <c r="AQ75" s="151"/>
      <c r="AR75" s="151"/>
      <c r="AS75" s="151"/>
      <c r="AT75" s="151"/>
      <c r="AU75" s="151"/>
      <c r="AV75" s="151"/>
      <c r="AW75" s="151"/>
      <c r="AX75" s="151"/>
      <c r="AY75" s="151"/>
      <c r="AZ75" s="151"/>
      <c r="BA75" s="151"/>
      <c r="BB75" s="151"/>
      <c r="BC75" s="151"/>
      <c r="BD75" s="151"/>
      <c r="BE75" s="151"/>
      <c r="BF75" s="151"/>
      <c r="BG75" s="151"/>
      <c r="BH75" s="151"/>
    </row>
    <row r="76" spans="1:60" ht="22.5" outlineLevel="1" x14ac:dyDescent="0.2">
      <c r="A76" s="152">
        <v>39</v>
      </c>
      <c r="B76" s="158" t="s">
        <v>212</v>
      </c>
      <c r="C76" s="193" t="s">
        <v>213</v>
      </c>
      <c r="D76" s="160" t="s">
        <v>118</v>
      </c>
      <c r="E76" s="167">
        <v>1</v>
      </c>
      <c r="F76" s="170">
        <f t="shared" si="0"/>
        <v>0</v>
      </c>
      <c r="G76" s="171">
        <f t="shared" si="1"/>
        <v>0</v>
      </c>
      <c r="H76" s="171"/>
      <c r="I76" s="171">
        <f t="shared" si="2"/>
        <v>0</v>
      </c>
      <c r="J76" s="171"/>
      <c r="K76" s="171">
        <f t="shared" si="3"/>
        <v>0</v>
      </c>
      <c r="L76" s="171">
        <v>21</v>
      </c>
      <c r="M76" s="171">
        <f t="shared" si="4"/>
        <v>0</v>
      </c>
      <c r="N76" s="161">
        <v>1.2999999999999999E-2</v>
      </c>
      <c r="O76" s="161">
        <f t="shared" si="5"/>
        <v>1.2999999999999999E-2</v>
      </c>
      <c r="P76" s="161">
        <v>0</v>
      </c>
      <c r="Q76" s="161">
        <f t="shared" si="6"/>
        <v>0</v>
      </c>
      <c r="R76" s="161"/>
      <c r="S76" s="161"/>
      <c r="T76" s="162">
        <v>0</v>
      </c>
      <c r="U76" s="161">
        <f t="shared" si="7"/>
        <v>0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214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40</v>
      </c>
      <c r="B77" s="158" t="s">
        <v>215</v>
      </c>
      <c r="C77" s="193" t="s">
        <v>216</v>
      </c>
      <c r="D77" s="160" t="s">
        <v>118</v>
      </c>
      <c r="E77" s="167">
        <v>1</v>
      </c>
      <c r="F77" s="170">
        <f t="shared" si="0"/>
        <v>0</v>
      </c>
      <c r="G77" s="171">
        <f t="shared" si="1"/>
        <v>0</v>
      </c>
      <c r="H77" s="171"/>
      <c r="I77" s="171">
        <f t="shared" si="2"/>
        <v>0</v>
      </c>
      <c r="J77" s="171"/>
      <c r="K77" s="171">
        <f t="shared" si="3"/>
        <v>0</v>
      </c>
      <c r="L77" s="171">
        <v>21</v>
      </c>
      <c r="M77" s="171">
        <f t="shared" si="4"/>
        <v>0</v>
      </c>
      <c r="N77" s="161">
        <v>0</v>
      </c>
      <c r="O77" s="161">
        <f t="shared" si="5"/>
        <v>0</v>
      </c>
      <c r="P77" s="161">
        <v>0</v>
      </c>
      <c r="Q77" s="161">
        <f t="shared" si="6"/>
        <v>0</v>
      </c>
      <c r="R77" s="161"/>
      <c r="S77" s="161"/>
      <c r="T77" s="162">
        <v>0</v>
      </c>
      <c r="U77" s="161">
        <f t="shared" si="7"/>
        <v>0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107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>
        <v>41</v>
      </c>
      <c r="B78" s="158" t="s">
        <v>217</v>
      </c>
      <c r="C78" s="193" t="s">
        <v>218</v>
      </c>
      <c r="D78" s="160" t="s">
        <v>114</v>
      </c>
      <c r="E78" s="167">
        <v>0.21</v>
      </c>
      <c r="F78" s="170">
        <f t="shared" si="0"/>
        <v>0</v>
      </c>
      <c r="G78" s="171">
        <f t="shared" si="1"/>
        <v>0</v>
      </c>
      <c r="H78" s="171"/>
      <c r="I78" s="171">
        <f t="shared" si="2"/>
        <v>0</v>
      </c>
      <c r="J78" s="171"/>
      <c r="K78" s="171">
        <f t="shared" si="3"/>
        <v>0</v>
      </c>
      <c r="L78" s="171">
        <v>21</v>
      </c>
      <c r="M78" s="171">
        <f t="shared" si="4"/>
        <v>0</v>
      </c>
      <c r="N78" s="161">
        <v>0</v>
      </c>
      <c r="O78" s="161">
        <f t="shared" si="5"/>
        <v>0</v>
      </c>
      <c r="P78" s="161">
        <v>0</v>
      </c>
      <c r="Q78" s="161">
        <f t="shared" si="6"/>
        <v>0</v>
      </c>
      <c r="R78" s="161"/>
      <c r="S78" s="161"/>
      <c r="T78" s="162">
        <v>2.2549999999999999</v>
      </c>
      <c r="U78" s="161">
        <f t="shared" si="7"/>
        <v>0.47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107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x14ac:dyDescent="0.2">
      <c r="A79" s="153" t="s">
        <v>102</v>
      </c>
      <c r="B79" s="159" t="s">
        <v>65</v>
      </c>
      <c r="C79" s="195" t="s">
        <v>66</v>
      </c>
      <c r="D79" s="164"/>
      <c r="E79" s="169"/>
      <c r="F79" s="172"/>
      <c r="G79" s="172">
        <f>SUMIF(AE80:AE87,"&lt;&gt;NOR",G80:G87)</f>
        <v>0</v>
      </c>
      <c r="H79" s="172"/>
      <c r="I79" s="172">
        <f>SUM(I80:I87)</f>
        <v>0</v>
      </c>
      <c r="J79" s="172"/>
      <c r="K79" s="172">
        <f>SUM(K80:K87)</f>
        <v>0</v>
      </c>
      <c r="L79" s="172"/>
      <c r="M79" s="172">
        <f>SUM(M80:M87)</f>
        <v>0</v>
      </c>
      <c r="N79" s="165"/>
      <c r="O79" s="165">
        <f>SUM(O80:O87)</f>
        <v>1.98742</v>
      </c>
      <c r="P79" s="165"/>
      <c r="Q79" s="165">
        <f>SUM(Q80:Q87)</f>
        <v>0</v>
      </c>
      <c r="R79" s="165"/>
      <c r="S79" s="165"/>
      <c r="T79" s="166"/>
      <c r="U79" s="165">
        <f>SUM(U80:U87)</f>
        <v>32.729999999999997</v>
      </c>
      <c r="AE79" t="s">
        <v>103</v>
      </c>
    </row>
    <row r="80" spans="1:60" outlineLevel="1" x14ac:dyDescent="0.2">
      <c r="A80" s="152">
        <v>42</v>
      </c>
      <c r="B80" s="158" t="s">
        <v>219</v>
      </c>
      <c r="C80" s="193" t="s">
        <v>220</v>
      </c>
      <c r="D80" s="160" t="s">
        <v>150</v>
      </c>
      <c r="E80" s="167">
        <v>61.3</v>
      </c>
      <c r="F80" s="170">
        <f>H80+J80</f>
        <v>0</v>
      </c>
      <c r="G80" s="171">
        <f>ROUND(E80*F80,2)</f>
        <v>0</v>
      </c>
      <c r="H80" s="171"/>
      <c r="I80" s="171">
        <f>ROUND(E80*H80,2)</f>
        <v>0</v>
      </c>
      <c r="J80" s="171"/>
      <c r="K80" s="171">
        <f>ROUND(E80*J80,2)</f>
        <v>0</v>
      </c>
      <c r="L80" s="171">
        <v>21</v>
      </c>
      <c r="M80" s="171">
        <f>G80*(1+L80/100)</f>
        <v>0</v>
      </c>
      <c r="N80" s="161">
        <v>1.5970000000000002E-2</v>
      </c>
      <c r="O80" s="161">
        <f>ROUND(E80*N80,5)</f>
        <v>0.97896000000000005</v>
      </c>
      <c r="P80" s="161">
        <v>0</v>
      </c>
      <c r="Q80" s="161">
        <f>ROUND(E80*P80,5)</f>
        <v>0</v>
      </c>
      <c r="R80" s="161"/>
      <c r="S80" s="161"/>
      <c r="T80" s="162">
        <v>0.441</v>
      </c>
      <c r="U80" s="161">
        <f>ROUND(E80*T80,2)</f>
        <v>27.03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107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ht="22.5" outlineLevel="1" x14ac:dyDescent="0.2">
      <c r="A81" s="152"/>
      <c r="B81" s="158"/>
      <c r="C81" s="194" t="s">
        <v>221</v>
      </c>
      <c r="D81" s="163"/>
      <c r="E81" s="168">
        <v>71.900000000000006</v>
      </c>
      <c r="F81" s="171"/>
      <c r="G81" s="171"/>
      <c r="H81" s="171"/>
      <c r="I81" s="171"/>
      <c r="J81" s="171"/>
      <c r="K81" s="171"/>
      <c r="L81" s="171"/>
      <c r="M81" s="171"/>
      <c r="N81" s="161"/>
      <c r="O81" s="161"/>
      <c r="P81" s="161"/>
      <c r="Q81" s="161"/>
      <c r="R81" s="161"/>
      <c r="S81" s="161"/>
      <c r="T81" s="162"/>
      <c r="U81" s="161"/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109</v>
      </c>
      <c r="AF81" s="151">
        <v>0</v>
      </c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outlineLevel="1" x14ac:dyDescent="0.2">
      <c r="A82" s="152"/>
      <c r="B82" s="158"/>
      <c r="C82" s="194" t="s">
        <v>222</v>
      </c>
      <c r="D82" s="163"/>
      <c r="E82" s="168">
        <v>-10.6</v>
      </c>
      <c r="F82" s="171"/>
      <c r="G82" s="171"/>
      <c r="H82" s="171"/>
      <c r="I82" s="171"/>
      <c r="J82" s="171"/>
      <c r="K82" s="171"/>
      <c r="L82" s="171"/>
      <c r="M82" s="171"/>
      <c r="N82" s="161"/>
      <c r="O82" s="161"/>
      <c r="P82" s="161"/>
      <c r="Q82" s="161"/>
      <c r="R82" s="161"/>
      <c r="S82" s="161"/>
      <c r="T82" s="162"/>
      <c r="U82" s="161"/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109</v>
      </c>
      <c r="AF82" s="151">
        <v>0</v>
      </c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outlineLevel="1" x14ac:dyDescent="0.2">
      <c r="A83" s="152">
        <v>43</v>
      </c>
      <c r="B83" s="158" t="s">
        <v>223</v>
      </c>
      <c r="C83" s="193" t="s">
        <v>224</v>
      </c>
      <c r="D83" s="160" t="s">
        <v>150</v>
      </c>
      <c r="E83" s="167">
        <v>68.040000000000006</v>
      </c>
      <c r="F83" s="170">
        <f>H83+J83</f>
        <v>0</v>
      </c>
      <c r="G83" s="171">
        <f>ROUND(E83*F83,2)</f>
        <v>0</v>
      </c>
      <c r="H83" s="171"/>
      <c r="I83" s="171">
        <f>ROUND(E83*H83,2)</f>
        <v>0</v>
      </c>
      <c r="J83" s="171"/>
      <c r="K83" s="171">
        <f>ROUND(E83*J83,2)</f>
        <v>0</v>
      </c>
      <c r="L83" s="171">
        <v>21</v>
      </c>
      <c r="M83" s="171">
        <f>G83*(1+L83/100)</f>
        <v>0</v>
      </c>
      <c r="N83" s="161">
        <v>1.4E-2</v>
      </c>
      <c r="O83" s="161">
        <f>ROUND(E83*N83,5)</f>
        <v>0.95255999999999996</v>
      </c>
      <c r="P83" s="161">
        <v>0</v>
      </c>
      <c r="Q83" s="161">
        <f>ROUND(E83*P83,5)</f>
        <v>0</v>
      </c>
      <c r="R83" s="161"/>
      <c r="S83" s="161"/>
      <c r="T83" s="162">
        <v>0</v>
      </c>
      <c r="U83" s="161">
        <f>ROUND(E83*T83,2)</f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214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outlineLevel="1" x14ac:dyDescent="0.2">
      <c r="A84" s="152"/>
      <c r="B84" s="158"/>
      <c r="C84" s="194" t="s">
        <v>225</v>
      </c>
      <c r="D84" s="163"/>
      <c r="E84" s="168">
        <v>68.040000000000006</v>
      </c>
      <c r="F84" s="171"/>
      <c r="G84" s="171"/>
      <c r="H84" s="171"/>
      <c r="I84" s="171"/>
      <c r="J84" s="171"/>
      <c r="K84" s="171"/>
      <c r="L84" s="171"/>
      <c r="M84" s="171"/>
      <c r="N84" s="161"/>
      <c r="O84" s="161"/>
      <c r="P84" s="161"/>
      <c r="Q84" s="161"/>
      <c r="R84" s="161"/>
      <c r="S84" s="161"/>
      <c r="T84" s="162"/>
      <c r="U84" s="161"/>
      <c r="V84" s="151"/>
      <c r="W84" s="151"/>
      <c r="X84" s="151"/>
      <c r="Y84" s="151"/>
      <c r="Z84" s="151"/>
      <c r="AA84" s="151"/>
      <c r="AB84" s="151"/>
      <c r="AC84" s="151"/>
      <c r="AD84" s="151"/>
      <c r="AE84" s="151" t="s">
        <v>109</v>
      </c>
      <c r="AF84" s="151">
        <v>0</v>
      </c>
      <c r="AG84" s="151"/>
      <c r="AH84" s="151"/>
      <c r="AI84" s="151"/>
      <c r="AJ84" s="151"/>
      <c r="AK84" s="151"/>
      <c r="AL84" s="151"/>
      <c r="AM84" s="151"/>
      <c r="AN84" s="151"/>
      <c r="AO84" s="151"/>
      <c r="AP84" s="151"/>
      <c r="AQ84" s="151"/>
      <c r="AR84" s="151"/>
      <c r="AS84" s="151"/>
      <c r="AT84" s="151"/>
      <c r="AU84" s="151"/>
      <c r="AV84" s="151"/>
      <c r="AW84" s="151"/>
      <c r="AX84" s="151"/>
      <c r="AY84" s="151"/>
      <c r="AZ84" s="151"/>
      <c r="BA84" s="151"/>
      <c r="BB84" s="151"/>
      <c r="BC84" s="151"/>
      <c r="BD84" s="151"/>
      <c r="BE84" s="151"/>
      <c r="BF84" s="151"/>
      <c r="BG84" s="151"/>
      <c r="BH84" s="151"/>
    </row>
    <row r="85" spans="1:60" ht="22.5" outlineLevel="1" x14ac:dyDescent="0.2">
      <c r="A85" s="152">
        <v>44</v>
      </c>
      <c r="B85" s="158" t="s">
        <v>226</v>
      </c>
      <c r="C85" s="193" t="s">
        <v>227</v>
      </c>
      <c r="D85" s="160" t="s">
        <v>150</v>
      </c>
      <c r="E85" s="167">
        <v>3.5</v>
      </c>
      <c r="F85" s="170">
        <f>H85+J85</f>
        <v>0</v>
      </c>
      <c r="G85" s="171">
        <f>ROUND(E85*F85,2)</f>
        <v>0</v>
      </c>
      <c r="H85" s="171"/>
      <c r="I85" s="171">
        <f>ROUND(E85*H85,2)</f>
        <v>0</v>
      </c>
      <c r="J85" s="171"/>
      <c r="K85" s="171">
        <f>ROUND(E85*J85,2)</f>
        <v>0</v>
      </c>
      <c r="L85" s="171">
        <v>21</v>
      </c>
      <c r="M85" s="171">
        <f>G85*(1+L85/100)</f>
        <v>0</v>
      </c>
      <c r="N85" s="161">
        <v>1.5970000000000002E-2</v>
      </c>
      <c r="O85" s="161">
        <f>ROUND(E85*N85,5)</f>
        <v>5.5899999999999998E-2</v>
      </c>
      <c r="P85" s="161">
        <v>0</v>
      </c>
      <c r="Q85" s="161">
        <f>ROUND(E85*P85,5)</f>
        <v>0</v>
      </c>
      <c r="R85" s="161"/>
      <c r="S85" s="161"/>
      <c r="T85" s="162">
        <v>0.68100000000000005</v>
      </c>
      <c r="U85" s="161">
        <f>ROUND(E85*T85,2)</f>
        <v>2.38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107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/>
      <c r="B86" s="158"/>
      <c r="C86" s="194" t="s">
        <v>228</v>
      </c>
      <c r="D86" s="163"/>
      <c r="E86" s="168">
        <v>3.5</v>
      </c>
      <c r="F86" s="171"/>
      <c r="G86" s="171"/>
      <c r="H86" s="171"/>
      <c r="I86" s="171"/>
      <c r="J86" s="171"/>
      <c r="K86" s="171"/>
      <c r="L86" s="171"/>
      <c r="M86" s="171"/>
      <c r="N86" s="161"/>
      <c r="O86" s="161"/>
      <c r="P86" s="161"/>
      <c r="Q86" s="161"/>
      <c r="R86" s="161"/>
      <c r="S86" s="161"/>
      <c r="T86" s="162"/>
      <c r="U86" s="161"/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109</v>
      </c>
      <c r="AF86" s="151">
        <v>0</v>
      </c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outlineLevel="1" x14ac:dyDescent="0.2">
      <c r="A87" s="152">
        <v>45</v>
      </c>
      <c r="B87" s="158" t="s">
        <v>229</v>
      </c>
      <c r="C87" s="193" t="s">
        <v>230</v>
      </c>
      <c r="D87" s="160" t="s">
        <v>114</v>
      </c>
      <c r="E87" s="167">
        <v>1.98742</v>
      </c>
      <c r="F87" s="170">
        <f>H87+J87</f>
        <v>0</v>
      </c>
      <c r="G87" s="171">
        <f>ROUND(E87*F87,2)</f>
        <v>0</v>
      </c>
      <c r="H87" s="171"/>
      <c r="I87" s="171">
        <f>ROUND(E87*H87,2)</f>
        <v>0</v>
      </c>
      <c r="J87" s="171"/>
      <c r="K87" s="171">
        <f>ROUND(E87*J87,2)</f>
        <v>0</v>
      </c>
      <c r="L87" s="171">
        <v>21</v>
      </c>
      <c r="M87" s="171">
        <f>G87*(1+L87/100)</f>
        <v>0</v>
      </c>
      <c r="N87" s="161">
        <v>0</v>
      </c>
      <c r="O87" s="161">
        <f>ROUND(E87*N87,5)</f>
        <v>0</v>
      </c>
      <c r="P87" s="161">
        <v>0</v>
      </c>
      <c r="Q87" s="161">
        <f>ROUND(E87*P87,5)</f>
        <v>0</v>
      </c>
      <c r="R87" s="161"/>
      <c r="S87" s="161"/>
      <c r="T87" s="162">
        <v>1.67</v>
      </c>
      <c r="U87" s="161">
        <f>ROUND(E87*T87,2)</f>
        <v>3.32</v>
      </c>
      <c r="V87" s="151"/>
      <c r="W87" s="151"/>
      <c r="X87" s="151"/>
      <c r="Y87" s="151"/>
      <c r="Z87" s="151"/>
      <c r="AA87" s="151"/>
      <c r="AB87" s="151"/>
      <c r="AC87" s="151"/>
      <c r="AD87" s="151"/>
      <c r="AE87" s="151" t="s">
        <v>198</v>
      </c>
      <c r="AF87" s="151"/>
      <c r="AG87" s="151"/>
      <c r="AH87" s="151"/>
      <c r="AI87" s="151"/>
      <c r="AJ87" s="151"/>
      <c r="AK87" s="151"/>
      <c r="AL87" s="151"/>
      <c r="AM87" s="151"/>
      <c r="AN87" s="151"/>
      <c r="AO87" s="151"/>
      <c r="AP87" s="151"/>
      <c r="AQ87" s="151"/>
      <c r="AR87" s="151"/>
      <c r="AS87" s="151"/>
      <c r="AT87" s="151"/>
      <c r="AU87" s="151"/>
      <c r="AV87" s="151"/>
      <c r="AW87" s="151"/>
      <c r="AX87" s="151"/>
      <c r="AY87" s="151"/>
      <c r="AZ87" s="151"/>
      <c r="BA87" s="151"/>
      <c r="BB87" s="151"/>
      <c r="BC87" s="151"/>
      <c r="BD87" s="151"/>
      <c r="BE87" s="151"/>
      <c r="BF87" s="151"/>
      <c r="BG87" s="151"/>
      <c r="BH87" s="151"/>
    </row>
    <row r="88" spans="1:60" x14ac:dyDescent="0.2">
      <c r="A88" s="153" t="s">
        <v>102</v>
      </c>
      <c r="B88" s="159" t="s">
        <v>67</v>
      </c>
      <c r="C88" s="195" t="s">
        <v>68</v>
      </c>
      <c r="D88" s="164"/>
      <c r="E88" s="169"/>
      <c r="F88" s="172"/>
      <c r="G88" s="172">
        <f>SUMIF(AE89:AE101,"&lt;&gt;NOR",G89:G101)</f>
        <v>0</v>
      </c>
      <c r="H88" s="172"/>
      <c r="I88" s="172">
        <f>SUM(I89:I101)</f>
        <v>0</v>
      </c>
      <c r="J88" s="172"/>
      <c r="K88" s="172">
        <f>SUM(K89:K101)</f>
        <v>0</v>
      </c>
      <c r="L88" s="172"/>
      <c r="M88" s="172">
        <f>SUM(M89:M101)</f>
        <v>0</v>
      </c>
      <c r="N88" s="165"/>
      <c r="O88" s="165">
        <f>SUM(O89:O101)</f>
        <v>0.60809000000000002</v>
      </c>
      <c r="P88" s="165"/>
      <c r="Q88" s="165">
        <f>SUM(Q89:Q101)</f>
        <v>8.8529999999999998E-2</v>
      </c>
      <c r="R88" s="165"/>
      <c r="S88" s="165"/>
      <c r="T88" s="166"/>
      <c r="U88" s="165">
        <f>SUM(U89:U101)</f>
        <v>28.14</v>
      </c>
      <c r="AE88" t="s">
        <v>103</v>
      </c>
    </row>
    <row r="89" spans="1:60" outlineLevel="1" x14ac:dyDescent="0.2">
      <c r="A89" s="152">
        <v>46</v>
      </c>
      <c r="B89" s="158" t="s">
        <v>231</v>
      </c>
      <c r="C89" s="193" t="s">
        <v>232</v>
      </c>
      <c r="D89" s="160" t="s">
        <v>150</v>
      </c>
      <c r="E89" s="167">
        <v>20.7</v>
      </c>
      <c r="F89" s="170">
        <f>H89+J89</f>
        <v>0</v>
      </c>
      <c r="G89" s="171">
        <f>ROUND(E89*F89,2)</f>
        <v>0</v>
      </c>
      <c r="H89" s="171"/>
      <c r="I89" s="171">
        <f>ROUND(E89*H89,2)</f>
        <v>0</v>
      </c>
      <c r="J89" s="171"/>
      <c r="K89" s="171">
        <f>ROUND(E89*J89,2)</f>
        <v>0</v>
      </c>
      <c r="L89" s="171">
        <v>21</v>
      </c>
      <c r="M89" s="171">
        <f>G89*(1+L89/100)</f>
        <v>0</v>
      </c>
      <c r="N89" s="161">
        <v>0</v>
      </c>
      <c r="O89" s="161">
        <f>ROUND(E89*N89,5)</f>
        <v>0</v>
      </c>
      <c r="P89" s="161">
        <v>8.0000000000000007E-5</v>
      </c>
      <c r="Q89" s="161">
        <f>ROUND(E89*P89,5)</f>
        <v>1.66E-3</v>
      </c>
      <c r="R89" s="161"/>
      <c r="S89" s="161"/>
      <c r="T89" s="162">
        <v>3.5000000000000003E-2</v>
      </c>
      <c r="U89" s="161">
        <f>ROUND(E89*T89,2)</f>
        <v>0.72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107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/>
      <c r="B90" s="158"/>
      <c r="C90" s="194" t="s">
        <v>233</v>
      </c>
      <c r="D90" s="163"/>
      <c r="E90" s="168">
        <v>20.7</v>
      </c>
      <c r="F90" s="171"/>
      <c r="G90" s="171"/>
      <c r="H90" s="171"/>
      <c r="I90" s="171"/>
      <c r="J90" s="171"/>
      <c r="K90" s="171"/>
      <c r="L90" s="171"/>
      <c r="M90" s="171"/>
      <c r="N90" s="161"/>
      <c r="O90" s="161"/>
      <c r="P90" s="161"/>
      <c r="Q90" s="161"/>
      <c r="R90" s="161"/>
      <c r="S90" s="161"/>
      <c r="T90" s="162"/>
      <c r="U90" s="161"/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109</v>
      </c>
      <c r="AF90" s="151">
        <v>0</v>
      </c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ht="22.5" outlineLevel="1" x14ac:dyDescent="0.2">
      <c r="A91" s="152">
        <v>47</v>
      </c>
      <c r="B91" s="158" t="s">
        <v>234</v>
      </c>
      <c r="C91" s="193" t="s">
        <v>235</v>
      </c>
      <c r="D91" s="160" t="s">
        <v>106</v>
      </c>
      <c r="E91" s="167">
        <v>24.82</v>
      </c>
      <c r="F91" s="170">
        <f>H91+J91</f>
        <v>0</v>
      </c>
      <c r="G91" s="171">
        <f>ROUND(E91*F91,2)</f>
        <v>0</v>
      </c>
      <c r="H91" s="171"/>
      <c r="I91" s="171">
        <f>ROUND(E91*H91,2)</f>
        <v>0</v>
      </c>
      <c r="J91" s="171"/>
      <c r="K91" s="171">
        <f>ROUND(E91*J91,2)</f>
        <v>0</v>
      </c>
      <c r="L91" s="171">
        <v>21</v>
      </c>
      <c r="M91" s="171">
        <f>G91*(1+L91/100)</f>
        <v>0</v>
      </c>
      <c r="N91" s="161">
        <v>0</v>
      </c>
      <c r="O91" s="161">
        <f>ROUND(E91*N91,5)</f>
        <v>0</v>
      </c>
      <c r="P91" s="161">
        <v>3.5000000000000001E-3</v>
      </c>
      <c r="Q91" s="161">
        <f>ROUND(E91*P91,5)</f>
        <v>8.6870000000000003E-2</v>
      </c>
      <c r="R91" s="161"/>
      <c r="S91" s="161"/>
      <c r="T91" s="162">
        <v>0.105</v>
      </c>
      <c r="U91" s="161">
        <f>ROUND(E91*T91,2)</f>
        <v>2.61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107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52"/>
      <c r="B92" s="158"/>
      <c r="C92" s="194" t="s">
        <v>236</v>
      </c>
      <c r="D92" s="163"/>
      <c r="E92" s="168">
        <v>24.82</v>
      </c>
      <c r="F92" s="171"/>
      <c r="G92" s="171"/>
      <c r="H92" s="171"/>
      <c r="I92" s="171"/>
      <c r="J92" s="171"/>
      <c r="K92" s="171"/>
      <c r="L92" s="171"/>
      <c r="M92" s="171"/>
      <c r="N92" s="161"/>
      <c r="O92" s="161"/>
      <c r="P92" s="161"/>
      <c r="Q92" s="161"/>
      <c r="R92" s="161"/>
      <c r="S92" s="161"/>
      <c r="T92" s="162"/>
      <c r="U92" s="161"/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109</v>
      </c>
      <c r="AF92" s="151">
        <v>0</v>
      </c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ht="22.5" outlineLevel="1" x14ac:dyDescent="0.2">
      <c r="A93" s="152">
        <v>48</v>
      </c>
      <c r="B93" s="158" t="s">
        <v>237</v>
      </c>
      <c r="C93" s="193" t="s">
        <v>238</v>
      </c>
      <c r="D93" s="160" t="s">
        <v>106</v>
      </c>
      <c r="E93" s="167">
        <v>27.302</v>
      </c>
      <c r="F93" s="170">
        <f>H93+J93</f>
        <v>0</v>
      </c>
      <c r="G93" s="171">
        <f>ROUND(E93*F93,2)</f>
        <v>0</v>
      </c>
      <c r="H93" s="171"/>
      <c r="I93" s="171">
        <f>ROUND(E93*H93,2)</f>
        <v>0</v>
      </c>
      <c r="J93" s="171"/>
      <c r="K93" s="171">
        <f>ROUND(E93*J93,2)</f>
        <v>0</v>
      </c>
      <c r="L93" s="171">
        <v>21</v>
      </c>
      <c r="M93" s="171">
        <f>G93*(1+L93/100)</f>
        <v>0</v>
      </c>
      <c r="N93" s="161">
        <v>1.7819999999999999E-2</v>
      </c>
      <c r="O93" s="161">
        <f>ROUND(E93*N93,5)</f>
        <v>0.48652000000000001</v>
      </c>
      <c r="P93" s="161">
        <v>0</v>
      </c>
      <c r="Q93" s="161">
        <f>ROUND(E93*P93,5)</f>
        <v>0</v>
      </c>
      <c r="R93" s="161"/>
      <c r="S93" s="161"/>
      <c r="T93" s="162">
        <v>0.28100000000000003</v>
      </c>
      <c r="U93" s="161">
        <f>ROUND(E93*T93,2)</f>
        <v>7.67</v>
      </c>
      <c r="V93" s="151"/>
      <c r="W93" s="151"/>
      <c r="X93" s="151"/>
      <c r="Y93" s="151"/>
      <c r="Z93" s="151"/>
      <c r="AA93" s="151"/>
      <c r="AB93" s="151"/>
      <c r="AC93" s="151"/>
      <c r="AD93" s="151"/>
      <c r="AE93" s="151" t="s">
        <v>107</v>
      </c>
      <c r="AF93" s="151"/>
      <c r="AG93" s="151"/>
      <c r="AH93" s="151"/>
      <c r="AI93" s="151"/>
      <c r="AJ93" s="151"/>
      <c r="AK93" s="151"/>
      <c r="AL93" s="151"/>
      <c r="AM93" s="151"/>
      <c r="AN93" s="151"/>
      <c r="AO93" s="151"/>
      <c r="AP93" s="151"/>
      <c r="AQ93" s="151"/>
      <c r="AR93" s="151"/>
      <c r="AS93" s="151"/>
      <c r="AT93" s="151"/>
      <c r="AU93" s="151"/>
      <c r="AV93" s="151"/>
      <c r="AW93" s="151"/>
      <c r="AX93" s="151"/>
      <c r="AY93" s="151"/>
      <c r="AZ93" s="151"/>
      <c r="BA93" s="151"/>
      <c r="BB93" s="151"/>
      <c r="BC93" s="151"/>
      <c r="BD93" s="151"/>
      <c r="BE93" s="151"/>
      <c r="BF93" s="151"/>
      <c r="BG93" s="151"/>
      <c r="BH93" s="151"/>
    </row>
    <row r="94" spans="1:60" outlineLevel="1" x14ac:dyDescent="0.2">
      <c r="A94" s="152"/>
      <c r="B94" s="158"/>
      <c r="C94" s="194" t="s">
        <v>239</v>
      </c>
      <c r="D94" s="163"/>
      <c r="E94" s="168">
        <v>27.302</v>
      </c>
      <c r="F94" s="171"/>
      <c r="G94" s="171"/>
      <c r="H94" s="171"/>
      <c r="I94" s="171"/>
      <c r="J94" s="171"/>
      <c r="K94" s="171"/>
      <c r="L94" s="171"/>
      <c r="M94" s="171"/>
      <c r="N94" s="161"/>
      <c r="O94" s="161"/>
      <c r="P94" s="161"/>
      <c r="Q94" s="161"/>
      <c r="R94" s="161"/>
      <c r="S94" s="161"/>
      <c r="T94" s="162"/>
      <c r="U94" s="161"/>
      <c r="V94" s="151"/>
      <c r="W94" s="151"/>
      <c r="X94" s="151"/>
      <c r="Y94" s="151"/>
      <c r="Z94" s="151"/>
      <c r="AA94" s="151"/>
      <c r="AB94" s="151"/>
      <c r="AC94" s="151"/>
      <c r="AD94" s="151"/>
      <c r="AE94" s="151" t="s">
        <v>109</v>
      </c>
      <c r="AF94" s="151">
        <v>0</v>
      </c>
      <c r="AG94" s="151"/>
      <c r="AH94" s="151"/>
      <c r="AI94" s="151"/>
      <c r="AJ94" s="151"/>
      <c r="AK94" s="151"/>
      <c r="AL94" s="151"/>
      <c r="AM94" s="151"/>
      <c r="AN94" s="151"/>
      <c r="AO94" s="151"/>
      <c r="AP94" s="151"/>
      <c r="AQ94" s="151"/>
      <c r="AR94" s="151"/>
      <c r="AS94" s="151"/>
      <c r="AT94" s="151"/>
      <c r="AU94" s="151"/>
      <c r="AV94" s="151"/>
      <c r="AW94" s="151"/>
      <c r="AX94" s="151"/>
      <c r="AY94" s="151"/>
      <c r="AZ94" s="151"/>
      <c r="BA94" s="151"/>
      <c r="BB94" s="151"/>
      <c r="BC94" s="151"/>
      <c r="BD94" s="151"/>
      <c r="BE94" s="151"/>
      <c r="BF94" s="151"/>
      <c r="BG94" s="151"/>
      <c r="BH94" s="151"/>
    </row>
    <row r="95" spans="1:60" outlineLevel="1" x14ac:dyDescent="0.2">
      <c r="A95" s="152">
        <v>49</v>
      </c>
      <c r="B95" s="158" t="s">
        <v>240</v>
      </c>
      <c r="C95" s="193" t="s">
        <v>241</v>
      </c>
      <c r="D95" s="160" t="s">
        <v>106</v>
      </c>
      <c r="E95" s="167">
        <v>24.82</v>
      </c>
      <c r="F95" s="170">
        <f>H95+J95</f>
        <v>0</v>
      </c>
      <c r="G95" s="171">
        <f>ROUND(E95*F95,2)</f>
        <v>0</v>
      </c>
      <c r="H95" s="171"/>
      <c r="I95" s="171">
        <f>ROUND(E95*H95,2)</f>
        <v>0</v>
      </c>
      <c r="J95" s="171"/>
      <c r="K95" s="171">
        <f>ROUND(E95*J95,2)</f>
        <v>0</v>
      </c>
      <c r="L95" s="171">
        <v>21</v>
      </c>
      <c r="M95" s="171">
        <f>G95*(1+L95/100)</f>
        <v>0</v>
      </c>
      <c r="N95" s="161">
        <v>0</v>
      </c>
      <c r="O95" s="161">
        <f>ROUND(E95*N95,5)</f>
        <v>0</v>
      </c>
      <c r="P95" s="161">
        <v>0</v>
      </c>
      <c r="Q95" s="161">
        <f>ROUND(E95*P95,5)</f>
        <v>0</v>
      </c>
      <c r="R95" s="161"/>
      <c r="S95" s="161"/>
      <c r="T95" s="162">
        <v>0.02</v>
      </c>
      <c r="U95" s="161">
        <f>ROUND(E95*T95,2)</f>
        <v>0.5</v>
      </c>
      <c r="V95" s="151"/>
      <c r="W95" s="151"/>
      <c r="X95" s="151"/>
      <c r="Y95" s="151"/>
      <c r="Z95" s="151"/>
      <c r="AA95" s="151"/>
      <c r="AB95" s="151"/>
      <c r="AC95" s="151"/>
      <c r="AD95" s="151"/>
      <c r="AE95" s="151" t="s">
        <v>107</v>
      </c>
      <c r="AF95" s="151"/>
      <c r="AG95" s="151"/>
      <c r="AH95" s="151"/>
      <c r="AI95" s="151"/>
      <c r="AJ95" s="151"/>
      <c r="AK95" s="151"/>
      <c r="AL95" s="151"/>
      <c r="AM95" s="151"/>
      <c r="AN95" s="151"/>
      <c r="AO95" s="151"/>
      <c r="AP95" s="151"/>
      <c r="AQ95" s="151"/>
      <c r="AR95" s="151"/>
      <c r="AS95" s="151"/>
      <c r="AT95" s="151"/>
      <c r="AU95" s="151"/>
      <c r="AV95" s="151"/>
      <c r="AW95" s="151"/>
      <c r="AX95" s="151"/>
      <c r="AY95" s="151"/>
      <c r="AZ95" s="151"/>
      <c r="BA95" s="151"/>
      <c r="BB95" s="151"/>
      <c r="BC95" s="151"/>
      <c r="BD95" s="151"/>
      <c r="BE95" s="151"/>
      <c r="BF95" s="151"/>
      <c r="BG95" s="151"/>
      <c r="BH95" s="151"/>
    </row>
    <row r="96" spans="1:60" outlineLevel="1" x14ac:dyDescent="0.2">
      <c r="A96" s="152">
        <v>50</v>
      </c>
      <c r="B96" s="158" t="s">
        <v>242</v>
      </c>
      <c r="C96" s="193" t="s">
        <v>243</v>
      </c>
      <c r="D96" s="160" t="s">
        <v>106</v>
      </c>
      <c r="E96" s="167">
        <v>27.302</v>
      </c>
      <c r="F96" s="170">
        <f>H96+J96</f>
        <v>0</v>
      </c>
      <c r="G96" s="171">
        <f>ROUND(E96*F96,2)</f>
        <v>0</v>
      </c>
      <c r="H96" s="171"/>
      <c r="I96" s="171">
        <f>ROUND(E96*H96,2)</f>
        <v>0</v>
      </c>
      <c r="J96" s="171"/>
      <c r="K96" s="171">
        <f>ROUND(E96*J96,2)</f>
        <v>0</v>
      </c>
      <c r="L96" s="171">
        <v>21</v>
      </c>
      <c r="M96" s="171">
        <f>G96*(1+L96/100)</f>
        <v>0</v>
      </c>
      <c r="N96" s="161">
        <v>1.0000000000000001E-5</v>
      </c>
      <c r="O96" s="161">
        <f>ROUND(E96*N96,5)</f>
        <v>2.7E-4</v>
      </c>
      <c r="P96" s="161">
        <v>0</v>
      </c>
      <c r="Q96" s="161">
        <f>ROUND(E96*P96,5)</f>
        <v>0</v>
      </c>
      <c r="R96" s="161"/>
      <c r="S96" s="161"/>
      <c r="T96" s="162">
        <v>0.06</v>
      </c>
      <c r="U96" s="161">
        <f>ROUND(E96*T96,2)</f>
        <v>1.64</v>
      </c>
      <c r="V96" s="151"/>
      <c r="W96" s="151"/>
      <c r="X96" s="151"/>
      <c r="Y96" s="151"/>
      <c r="Z96" s="151"/>
      <c r="AA96" s="151"/>
      <c r="AB96" s="151"/>
      <c r="AC96" s="151"/>
      <c r="AD96" s="151"/>
      <c r="AE96" s="151" t="s">
        <v>107</v>
      </c>
      <c r="AF96" s="151"/>
      <c r="AG96" s="151"/>
      <c r="AH96" s="151"/>
      <c r="AI96" s="151"/>
      <c r="AJ96" s="151"/>
      <c r="AK96" s="151"/>
      <c r="AL96" s="151"/>
      <c r="AM96" s="151"/>
      <c r="AN96" s="151"/>
      <c r="AO96" s="151"/>
      <c r="AP96" s="151"/>
      <c r="AQ96" s="151"/>
      <c r="AR96" s="151"/>
      <c r="AS96" s="151"/>
      <c r="AT96" s="151"/>
      <c r="AU96" s="151"/>
      <c r="AV96" s="151"/>
      <c r="AW96" s="151"/>
      <c r="AX96" s="151"/>
      <c r="AY96" s="151"/>
      <c r="AZ96" s="151"/>
      <c r="BA96" s="151"/>
      <c r="BB96" s="151"/>
      <c r="BC96" s="151"/>
      <c r="BD96" s="151"/>
      <c r="BE96" s="151"/>
      <c r="BF96" s="151"/>
      <c r="BG96" s="151"/>
      <c r="BH96" s="151"/>
    </row>
    <row r="97" spans="1:60" outlineLevel="1" x14ac:dyDescent="0.2">
      <c r="A97" s="152"/>
      <c r="B97" s="158"/>
      <c r="C97" s="194" t="s">
        <v>239</v>
      </c>
      <c r="D97" s="163"/>
      <c r="E97" s="168">
        <v>27.302</v>
      </c>
      <c r="F97" s="171"/>
      <c r="G97" s="171"/>
      <c r="H97" s="171"/>
      <c r="I97" s="171"/>
      <c r="J97" s="171"/>
      <c r="K97" s="171"/>
      <c r="L97" s="171"/>
      <c r="M97" s="171"/>
      <c r="N97" s="161"/>
      <c r="O97" s="161"/>
      <c r="P97" s="161"/>
      <c r="Q97" s="161"/>
      <c r="R97" s="161"/>
      <c r="S97" s="161"/>
      <c r="T97" s="162"/>
      <c r="U97" s="161"/>
      <c r="V97" s="151"/>
      <c r="W97" s="151"/>
      <c r="X97" s="151"/>
      <c r="Y97" s="151"/>
      <c r="Z97" s="151"/>
      <c r="AA97" s="151"/>
      <c r="AB97" s="151"/>
      <c r="AC97" s="151"/>
      <c r="AD97" s="151"/>
      <c r="AE97" s="151" t="s">
        <v>109</v>
      </c>
      <c r="AF97" s="151">
        <v>0</v>
      </c>
      <c r="AG97" s="151"/>
      <c r="AH97" s="151"/>
      <c r="AI97" s="151"/>
      <c r="AJ97" s="151"/>
      <c r="AK97" s="151"/>
      <c r="AL97" s="151"/>
      <c r="AM97" s="151"/>
      <c r="AN97" s="151"/>
      <c r="AO97" s="151"/>
      <c r="AP97" s="151"/>
      <c r="AQ97" s="151"/>
      <c r="AR97" s="151"/>
      <c r="AS97" s="151"/>
      <c r="AT97" s="151"/>
      <c r="AU97" s="151"/>
      <c r="AV97" s="151"/>
      <c r="AW97" s="151"/>
      <c r="AX97" s="151"/>
      <c r="AY97" s="151"/>
      <c r="AZ97" s="151"/>
      <c r="BA97" s="151"/>
      <c r="BB97" s="151"/>
      <c r="BC97" s="151"/>
      <c r="BD97" s="151"/>
      <c r="BE97" s="151"/>
      <c r="BF97" s="151"/>
      <c r="BG97" s="151"/>
      <c r="BH97" s="151"/>
    </row>
    <row r="98" spans="1:60" ht="22.5" outlineLevel="1" x14ac:dyDescent="0.2">
      <c r="A98" s="152">
        <v>51</v>
      </c>
      <c r="B98" s="158" t="s">
        <v>244</v>
      </c>
      <c r="C98" s="193" t="s">
        <v>245</v>
      </c>
      <c r="D98" s="160" t="s">
        <v>150</v>
      </c>
      <c r="E98" s="167">
        <v>20.7</v>
      </c>
      <c r="F98" s="170">
        <f>H98+J98</f>
        <v>0</v>
      </c>
      <c r="G98" s="171">
        <f>ROUND(E98*F98,2)</f>
        <v>0</v>
      </c>
      <c r="H98" s="171"/>
      <c r="I98" s="171">
        <f>ROUND(E98*H98,2)</f>
        <v>0</v>
      </c>
      <c r="J98" s="171"/>
      <c r="K98" s="171">
        <f>ROUND(E98*J98,2)</f>
        <v>0</v>
      </c>
      <c r="L98" s="171">
        <v>21</v>
      </c>
      <c r="M98" s="171">
        <f>G98*(1+L98/100)</f>
        <v>0</v>
      </c>
      <c r="N98" s="161">
        <v>8.0000000000000007E-5</v>
      </c>
      <c r="O98" s="161">
        <f>ROUND(E98*N98,5)</f>
        <v>1.66E-3</v>
      </c>
      <c r="P98" s="161">
        <v>0</v>
      </c>
      <c r="Q98" s="161">
        <f>ROUND(E98*P98,5)</f>
        <v>0</v>
      </c>
      <c r="R98" s="161"/>
      <c r="S98" s="161"/>
      <c r="T98" s="162">
        <v>0.13719999999999999</v>
      </c>
      <c r="U98" s="161">
        <f>ROUND(E98*T98,2)</f>
        <v>2.84</v>
      </c>
      <c r="V98" s="151"/>
      <c r="W98" s="151"/>
      <c r="X98" s="151"/>
      <c r="Y98" s="151"/>
      <c r="Z98" s="151"/>
      <c r="AA98" s="151"/>
      <c r="AB98" s="151"/>
      <c r="AC98" s="151"/>
      <c r="AD98" s="151"/>
      <c r="AE98" s="151" t="s">
        <v>107</v>
      </c>
      <c r="AF98" s="151"/>
      <c r="AG98" s="151"/>
      <c r="AH98" s="151"/>
      <c r="AI98" s="151"/>
      <c r="AJ98" s="151"/>
      <c r="AK98" s="151"/>
      <c r="AL98" s="151"/>
      <c r="AM98" s="151"/>
      <c r="AN98" s="151"/>
      <c r="AO98" s="151"/>
      <c r="AP98" s="151"/>
      <c r="AQ98" s="151"/>
      <c r="AR98" s="151"/>
      <c r="AS98" s="151"/>
      <c r="AT98" s="151"/>
      <c r="AU98" s="151"/>
      <c r="AV98" s="151"/>
      <c r="AW98" s="151"/>
      <c r="AX98" s="151"/>
      <c r="AY98" s="151"/>
      <c r="AZ98" s="151"/>
      <c r="BA98" s="151"/>
      <c r="BB98" s="151"/>
      <c r="BC98" s="151"/>
      <c r="BD98" s="151"/>
      <c r="BE98" s="151"/>
      <c r="BF98" s="151"/>
      <c r="BG98" s="151"/>
      <c r="BH98" s="151"/>
    </row>
    <row r="99" spans="1:60" ht="22.5" outlineLevel="1" x14ac:dyDescent="0.2">
      <c r="A99" s="152">
        <v>52</v>
      </c>
      <c r="B99" s="158" t="s">
        <v>246</v>
      </c>
      <c r="C99" s="193" t="s">
        <v>247</v>
      </c>
      <c r="D99" s="160" t="s">
        <v>106</v>
      </c>
      <c r="E99" s="167">
        <v>25.564599999999999</v>
      </c>
      <c r="F99" s="170">
        <f>H99+J99</f>
        <v>0</v>
      </c>
      <c r="G99" s="171">
        <f>ROUND(E99*F99,2)</f>
        <v>0</v>
      </c>
      <c r="H99" s="171"/>
      <c r="I99" s="171">
        <f>ROUND(E99*H99,2)</f>
        <v>0</v>
      </c>
      <c r="J99" s="171"/>
      <c r="K99" s="171">
        <f>ROUND(E99*J99,2)</f>
        <v>0</v>
      </c>
      <c r="L99" s="171">
        <v>21</v>
      </c>
      <c r="M99" s="171">
        <f>G99*(1+L99/100)</f>
        <v>0</v>
      </c>
      <c r="N99" s="161">
        <v>4.6800000000000001E-3</v>
      </c>
      <c r="O99" s="161">
        <f>ROUND(E99*N99,5)</f>
        <v>0.11964</v>
      </c>
      <c r="P99" s="161">
        <v>0</v>
      </c>
      <c r="Q99" s="161">
        <f>ROUND(E99*P99,5)</f>
        <v>0</v>
      </c>
      <c r="R99" s="161"/>
      <c r="S99" s="161"/>
      <c r="T99" s="162">
        <v>0.45</v>
      </c>
      <c r="U99" s="161">
        <f>ROUND(E99*T99,2)</f>
        <v>11.5</v>
      </c>
      <c r="V99" s="151"/>
      <c r="W99" s="151"/>
      <c r="X99" s="151"/>
      <c r="Y99" s="151"/>
      <c r="Z99" s="151"/>
      <c r="AA99" s="151"/>
      <c r="AB99" s="151"/>
      <c r="AC99" s="151"/>
      <c r="AD99" s="151"/>
      <c r="AE99" s="151" t="s">
        <v>107</v>
      </c>
      <c r="AF99" s="151"/>
      <c r="AG99" s="151"/>
      <c r="AH99" s="151"/>
      <c r="AI99" s="151"/>
      <c r="AJ99" s="151"/>
      <c r="AK99" s="151"/>
      <c r="AL99" s="151"/>
      <c r="AM99" s="151"/>
      <c r="AN99" s="151"/>
      <c r="AO99" s="151"/>
      <c r="AP99" s="151"/>
      <c r="AQ99" s="151"/>
      <c r="AR99" s="151"/>
      <c r="AS99" s="151"/>
      <c r="AT99" s="151"/>
      <c r="AU99" s="151"/>
      <c r="AV99" s="151"/>
      <c r="AW99" s="151"/>
      <c r="AX99" s="151"/>
      <c r="AY99" s="151"/>
      <c r="AZ99" s="151"/>
      <c r="BA99" s="151"/>
      <c r="BB99" s="151"/>
      <c r="BC99" s="151"/>
      <c r="BD99" s="151"/>
      <c r="BE99" s="151"/>
      <c r="BF99" s="151"/>
      <c r="BG99" s="151"/>
      <c r="BH99" s="151"/>
    </row>
    <row r="100" spans="1:60" outlineLevel="1" x14ac:dyDescent="0.2">
      <c r="A100" s="152"/>
      <c r="B100" s="158"/>
      <c r="C100" s="194" t="s">
        <v>248</v>
      </c>
      <c r="D100" s="163"/>
      <c r="E100" s="168">
        <v>25.564599999999999</v>
      </c>
      <c r="F100" s="171"/>
      <c r="G100" s="171"/>
      <c r="H100" s="171"/>
      <c r="I100" s="171"/>
      <c r="J100" s="171"/>
      <c r="K100" s="171"/>
      <c r="L100" s="171"/>
      <c r="M100" s="171"/>
      <c r="N100" s="161"/>
      <c r="O100" s="161"/>
      <c r="P100" s="161"/>
      <c r="Q100" s="161"/>
      <c r="R100" s="161"/>
      <c r="S100" s="161"/>
      <c r="T100" s="162"/>
      <c r="U100" s="161"/>
      <c r="V100" s="151"/>
      <c r="W100" s="151"/>
      <c r="X100" s="151"/>
      <c r="Y100" s="151"/>
      <c r="Z100" s="151"/>
      <c r="AA100" s="151"/>
      <c r="AB100" s="151"/>
      <c r="AC100" s="151"/>
      <c r="AD100" s="151"/>
      <c r="AE100" s="151" t="s">
        <v>109</v>
      </c>
      <c r="AF100" s="151">
        <v>0</v>
      </c>
      <c r="AG100" s="151"/>
      <c r="AH100" s="151"/>
      <c r="AI100" s="151"/>
      <c r="AJ100" s="151"/>
      <c r="AK100" s="151"/>
      <c r="AL100" s="151"/>
      <c r="AM100" s="151"/>
      <c r="AN100" s="151"/>
      <c r="AO100" s="151"/>
      <c r="AP100" s="151"/>
      <c r="AQ100" s="151"/>
      <c r="AR100" s="151"/>
      <c r="AS100" s="151"/>
      <c r="AT100" s="151"/>
      <c r="AU100" s="151"/>
      <c r="AV100" s="151"/>
      <c r="AW100" s="151"/>
      <c r="AX100" s="151"/>
      <c r="AY100" s="151"/>
      <c r="AZ100" s="151"/>
      <c r="BA100" s="151"/>
      <c r="BB100" s="151"/>
      <c r="BC100" s="151"/>
      <c r="BD100" s="151"/>
      <c r="BE100" s="151"/>
      <c r="BF100" s="151"/>
      <c r="BG100" s="151"/>
      <c r="BH100" s="151"/>
    </row>
    <row r="101" spans="1:60" outlineLevel="1" x14ac:dyDescent="0.2">
      <c r="A101" s="152">
        <v>53</v>
      </c>
      <c r="B101" s="158" t="s">
        <v>249</v>
      </c>
      <c r="C101" s="193" t="s">
        <v>250</v>
      </c>
      <c r="D101" s="160" t="s">
        <v>114</v>
      </c>
      <c r="E101" s="167">
        <v>0.60809000000000002</v>
      </c>
      <c r="F101" s="170">
        <f>H101+J101</f>
        <v>0</v>
      </c>
      <c r="G101" s="171">
        <f>ROUND(E101*F101,2)</f>
        <v>0</v>
      </c>
      <c r="H101" s="171"/>
      <c r="I101" s="171">
        <f>ROUND(E101*H101,2)</f>
        <v>0</v>
      </c>
      <c r="J101" s="171"/>
      <c r="K101" s="171">
        <f>ROUND(E101*J101,2)</f>
        <v>0</v>
      </c>
      <c r="L101" s="171">
        <v>21</v>
      </c>
      <c r="M101" s="171">
        <f>G101*(1+L101/100)</f>
        <v>0</v>
      </c>
      <c r="N101" s="161">
        <v>0</v>
      </c>
      <c r="O101" s="161">
        <f>ROUND(E101*N101,5)</f>
        <v>0</v>
      </c>
      <c r="P101" s="161">
        <v>0</v>
      </c>
      <c r="Q101" s="161">
        <f>ROUND(E101*P101,5)</f>
        <v>0</v>
      </c>
      <c r="R101" s="161"/>
      <c r="S101" s="161"/>
      <c r="T101" s="162">
        <v>1.091</v>
      </c>
      <c r="U101" s="161">
        <f>ROUND(E101*T101,2)</f>
        <v>0.66</v>
      </c>
      <c r="V101" s="151"/>
      <c r="W101" s="151"/>
      <c r="X101" s="151"/>
      <c r="Y101" s="151"/>
      <c r="Z101" s="151"/>
      <c r="AA101" s="151"/>
      <c r="AB101" s="151"/>
      <c r="AC101" s="151"/>
      <c r="AD101" s="151"/>
      <c r="AE101" s="151" t="s">
        <v>198</v>
      </c>
      <c r="AF101" s="151"/>
      <c r="AG101" s="151"/>
      <c r="AH101" s="151"/>
      <c r="AI101" s="151"/>
      <c r="AJ101" s="151"/>
      <c r="AK101" s="151"/>
      <c r="AL101" s="151"/>
      <c r="AM101" s="151"/>
      <c r="AN101" s="151"/>
      <c r="AO101" s="151"/>
      <c r="AP101" s="151"/>
      <c r="AQ101" s="151"/>
      <c r="AR101" s="151"/>
      <c r="AS101" s="151"/>
      <c r="AT101" s="151"/>
      <c r="AU101" s="151"/>
      <c r="AV101" s="151"/>
      <c r="AW101" s="151"/>
      <c r="AX101" s="151"/>
      <c r="AY101" s="151"/>
      <c r="AZ101" s="151"/>
      <c r="BA101" s="151"/>
      <c r="BB101" s="151"/>
      <c r="BC101" s="151"/>
      <c r="BD101" s="151"/>
      <c r="BE101" s="151"/>
      <c r="BF101" s="151"/>
      <c r="BG101" s="151"/>
      <c r="BH101" s="151"/>
    </row>
    <row r="102" spans="1:60" x14ac:dyDescent="0.2">
      <c r="A102" s="153" t="s">
        <v>102</v>
      </c>
      <c r="B102" s="159" t="s">
        <v>69</v>
      </c>
      <c r="C102" s="195" t="s">
        <v>70</v>
      </c>
      <c r="D102" s="164"/>
      <c r="E102" s="169"/>
      <c r="F102" s="172"/>
      <c r="G102" s="172">
        <f>SUMIF(AE103:AE104,"&lt;&gt;NOR",G103:G104)</f>
        <v>0</v>
      </c>
      <c r="H102" s="172"/>
      <c r="I102" s="172">
        <f>SUM(I103:I104)</f>
        <v>0</v>
      </c>
      <c r="J102" s="172"/>
      <c r="K102" s="172">
        <f>SUM(K103:K104)</f>
        <v>0</v>
      </c>
      <c r="L102" s="172"/>
      <c r="M102" s="172">
        <f>SUM(M103:M104)</f>
        <v>0</v>
      </c>
      <c r="N102" s="165"/>
      <c r="O102" s="165">
        <f>SUM(O103:O104)</f>
        <v>2.2000000000000001E-3</v>
      </c>
      <c r="P102" s="165"/>
      <c r="Q102" s="165">
        <f>SUM(Q103:Q104)</f>
        <v>0</v>
      </c>
      <c r="R102" s="165"/>
      <c r="S102" s="165"/>
      <c r="T102" s="166"/>
      <c r="U102" s="165">
        <f>SUM(U103:U104)</f>
        <v>2.63</v>
      </c>
      <c r="AE102" t="s">
        <v>103</v>
      </c>
    </row>
    <row r="103" spans="1:60" ht="22.5" outlineLevel="1" x14ac:dyDescent="0.2">
      <c r="A103" s="152">
        <v>54</v>
      </c>
      <c r="B103" s="158" t="s">
        <v>251</v>
      </c>
      <c r="C103" s="193" t="s">
        <v>252</v>
      </c>
      <c r="D103" s="160" t="s">
        <v>106</v>
      </c>
      <c r="E103" s="167">
        <v>9.15</v>
      </c>
      <c r="F103" s="170">
        <f>H103+J103</f>
        <v>0</v>
      </c>
      <c r="G103" s="171">
        <f>ROUND(E103*F103,2)</f>
        <v>0</v>
      </c>
      <c r="H103" s="171"/>
      <c r="I103" s="171">
        <f>ROUND(E103*H103,2)</f>
        <v>0</v>
      </c>
      <c r="J103" s="171"/>
      <c r="K103" s="171">
        <f>ROUND(E103*J103,2)</f>
        <v>0</v>
      </c>
      <c r="L103" s="171">
        <v>21</v>
      </c>
      <c r="M103" s="171">
        <f>G103*(1+L103/100)</f>
        <v>0</v>
      </c>
      <c r="N103" s="161">
        <v>2.4000000000000001E-4</v>
      </c>
      <c r="O103" s="161">
        <f>ROUND(E103*N103,5)</f>
        <v>2.2000000000000001E-3</v>
      </c>
      <c r="P103" s="161">
        <v>0</v>
      </c>
      <c r="Q103" s="161">
        <f>ROUND(E103*P103,5)</f>
        <v>0</v>
      </c>
      <c r="R103" s="161"/>
      <c r="S103" s="161"/>
      <c r="T103" s="162">
        <v>0.28699999999999998</v>
      </c>
      <c r="U103" s="161">
        <f>ROUND(E103*T103,2)</f>
        <v>2.63</v>
      </c>
      <c r="V103" s="151"/>
      <c r="W103" s="151"/>
      <c r="X103" s="151"/>
      <c r="Y103" s="151"/>
      <c r="Z103" s="151"/>
      <c r="AA103" s="151"/>
      <c r="AB103" s="151"/>
      <c r="AC103" s="151"/>
      <c r="AD103" s="151"/>
      <c r="AE103" s="151" t="s">
        <v>107</v>
      </c>
      <c r="AF103" s="151"/>
      <c r="AG103" s="151"/>
      <c r="AH103" s="151"/>
      <c r="AI103" s="151"/>
      <c r="AJ103" s="151"/>
      <c r="AK103" s="151"/>
      <c r="AL103" s="151"/>
      <c r="AM103" s="151"/>
      <c r="AN103" s="151"/>
      <c r="AO103" s="151"/>
      <c r="AP103" s="151"/>
      <c r="AQ103" s="151"/>
      <c r="AR103" s="151"/>
      <c r="AS103" s="151"/>
      <c r="AT103" s="151"/>
      <c r="AU103" s="151"/>
      <c r="AV103" s="151"/>
      <c r="AW103" s="151"/>
      <c r="AX103" s="151"/>
      <c r="AY103" s="151"/>
      <c r="AZ103" s="151"/>
      <c r="BA103" s="151"/>
      <c r="BB103" s="151"/>
      <c r="BC103" s="151"/>
      <c r="BD103" s="151"/>
      <c r="BE103" s="151"/>
      <c r="BF103" s="151"/>
      <c r="BG103" s="151"/>
      <c r="BH103" s="151"/>
    </row>
    <row r="104" spans="1:60" outlineLevel="1" x14ac:dyDescent="0.2">
      <c r="A104" s="152"/>
      <c r="B104" s="158"/>
      <c r="C104" s="194" t="s">
        <v>253</v>
      </c>
      <c r="D104" s="163"/>
      <c r="E104" s="168">
        <v>9.15</v>
      </c>
      <c r="F104" s="171"/>
      <c r="G104" s="171"/>
      <c r="H104" s="171"/>
      <c r="I104" s="171"/>
      <c r="J104" s="171"/>
      <c r="K104" s="171"/>
      <c r="L104" s="171"/>
      <c r="M104" s="171"/>
      <c r="N104" s="161"/>
      <c r="O104" s="161"/>
      <c r="P104" s="161"/>
      <c r="Q104" s="161"/>
      <c r="R104" s="161"/>
      <c r="S104" s="161"/>
      <c r="T104" s="162"/>
      <c r="U104" s="161"/>
      <c r="V104" s="151"/>
      <c r="W104" s="151"/>
      <c r="X104" s="151"/>
      <c r="Y104" s="151"/>
      <c r="Z104" s="151"/>
      <c r="AA104" s="151"/>
      <c r="AB104" s="151"/>
      <c r="AC104" s="151"/>
      <c r="AD104" s="151"/>
      <c r="AE104" s="151" t="s">
        <v>109</v>
      </c>
      <c r="AF104" s="151">
        <v>0</v>
      </c>
      <c r="AG104" s="151"/>
      <c r="AH104" s="151"/>
      <c r="AI104" s="151"/>
      <c r="AJ104" s="151"/>
      <c r="AK104" s="151"/>
      <c r="AL104" s="151"/>
      <c r="AM104" s="151"/>
      <c r="AN104" s="151"/>
      <c r="AO104" s="151"/>
      <c r="AP104" s="151"/>
      <c r="AQ104" s="151"/>
      <c r="AR104" s="151"/>
      <c r="AS104" s="151"/>
      <c r="AT104" s="151"/>
      <c r="AU104" s="151"/>
      <c r="AV104" s="151"/>
      <c r="AW104" s="151"/>
      <c r="AX104" s="151"/>
      <c r="AY104" s="151"/>
      <c r="AZ104" s="151"/>
      <c r="BA104" s="151"/>
      <c r="BB104" s="151"/>
      <c r="BC104" s="151"/>
      <c r="BD104" s="151"/>
      <c r="BE104" s="151"/>
      <c r="BF104" s="151"/>
      <c r="BG104" s="151"/>
      <c r="BH104" s="151"/>
    </row>
    <row r="105" spans="1:60" x14ac:dyDescent="0.2">
      <c r="A105" s="153" t="s">
        <v>102</v>
      </c>
      <c r="B105" s="159" t="s">
        <v>71</v>
      </c>
      <c r="C105" s="195" t="s">
        <v>72</v>
      </c>
      <c r="D105" s="164"/>
      <c r="E105" s="169"/>
      <c r="F105" s="172"/>
      <c r="G105" s="172">
        <f>SUMIF(AE106:AE118,"&lt;&gt;NOR",G106:G118)</f>
        <v>0</v>
      </c>
      <c r="H105" s="172"/>
      <c r="I105" s="172">
        <f>SUM(I106:I118)</f>
        <v>0</v>
      </c>
      <c r="J105" s="172"/>
      <c r="K105" s="172">
        <f>SUM(K106:K118)</f>
        <v>0</v>
      </c>
      <c r="L105" s="172"/>
      <c r="M105" s="172">
        <f>SUM(M106:M118)</f>
        <v>0</v>
      </c>
      <c r="N105" s="165"/>
      <c r="O105" s="165">
        <f>SUM(O106:O118)</f>
        <v>0.22225</v>
      </c>
      <c r="P105" s="165"/>
      <c r="Q105" s="165">
        <f>SUM(Q106:Q118)</f>
        <v>0.12565000000000001</v>
      </c>
      <c r="R105" s="165"/>
      <c r="S105" s="165"/>
      <c r="T105" s="166"/>
      <c r="U105" s="165">
        <f>SUM(U106:U118)</f>
        <v>56.46</v>
      </c>
      <c r="AE105" t="s">
        <v>103</v>
      </c>
    </row>
    <row r="106" spans="1:60" outlineLevel="1" x14ac:dyDescent="0.2">
      <c r="A106" s="152">
        <v>55</v>
      </c>
      <c r="B106" s="158" t="s">
        <v>254</v>
      </c>
      <c r="C106" s="193" t="s">
        <v>255</v>
      </c>
      <c r="D106" s="160" t="s">
        <v>106</v>
      </c>
      <c r="E106" s="167">
        <v>139.61000000000001</v>
      </c>
      <c r="F106" s="170">
        <f>H106+J106</f>
        <v>0</v>
      </c>
      <c r="G106" s="171">
        <f>ROUND(E106*F106,2)</f>
        <v>0</v>
      </c>
      <c r="H106" s="171"/>
      <c r="I106" s="171">
        <f>ROUND(E106*H106,2)</f>
        <v>0</v>
      </c>
      <c r="J106" s="171"/>
      <c r="K106" s="171">
        <f>ROUND(E106*J106,2)</f>
        <v>0</v>
      </c>
      <c r="L106" s="171">
        <v>21</v>
      </c>
      <c r="M106" s="171">
        <f>G106*(1+L106/100)</f>
        <v>0</v>
      </c>
      <c r="N106" s="161">
        <v>0</v>
      </c>
      <c r="O106" s="161">
        <f>ROUND(E106*N106,5)</f>
        <v>0</v>
      </c>
      <c r="P106" s="161">
        <v>8.9999999999999998E-4</v>
      </c>
      <c r="Q106" s="161">
        <f>ROUND(E106*P106,5)</f>
        <v>0.12565000000000001</v>
      </c>
      <c r="R106" s="161"/>
      <c r="S106" s="161"/>
      <c r="T106" s="162">
        <v>7.6679999999999998E-2</v>
      </c>
      <c r="U106" s="161">
        <f>ROUND(E106*T106,2)</f>
        <v>10.71</v>
      </c>
      <c r="V106" s="151"/>
      <c r="W106" s="151"/>
      <c r="X106" s="151"/>
      <c r="Y106" s="151"/>
      <c r="Z106" s="151"/>
      <c r="AA106" s="151"/>
      <c r="AB106" s="151"/>
      <c r="AC106" s="151"/>
      <c r="AD106" s="151"/>
      <c r="AE106" s="151" t="s">
        <v>107</v>
      </c>
      <c r="AF106" s="151"/>
      <c r="AG106" s="151"/>
      <c r="AH106" s="151"/>
      <c r="AI106" s="151"/>
      <c r="AJ106" s="151"/>
      <c r="AK106" s="151"/>
      <c r="AL106" s="151"/>
      <c r="AM106" s="151"/>
      <c r="AN106" s="151"/>
      <c r="AO106" s="151"/>
      <c r="AP106" s="151"/>
      <c r="AQ106" s="151"/>
      <c r="AR106" s="151"/>
      <c r="AS106" s="151"/>
      <c r="AT106" s="151"/>
      <c r="AU106" s="151"/>
      <c r="AV106" s="151"/>
      <c r="AW106" s="151"/>
      <c r="AX106" s="151"/>
      <c r="AY106" s="151"/>
      <c r="AZ106" s="151"/>
      <c r="BA106" s="151"/>
      <c r="BB106" s="151"/>
      <c r="BC106" s="151"/>
      <c r="BD106" s="151"/>
      <c r="BE106" s="151"/>
      <c r="BF106" s="151"/>
      <c r="BG106" s="151"/>
      <c r="BH106" s="151"/>
    </row>
    <row r="107" spans="1:60" outlineLevel="1" x14ac:dyDescent="0.2">
      <c r="A107" s="152"/>
      <c r="B107" s="158"/>
      <c r="C107" s="194" t="s">
        <v>256</v>
      </c>
      <c r="D107" s="163"/>
      <c r="E107" s="168">
        <v>60.21</v>
      </c>
      <c r="F107" s="171"/>
      <c r="G107" s="171"/>
      <c r="H107" s="171"/>
      <c r="I107" s="171"/>
      <c r="J107" s="171"/>
      <c r="K107" s="171"/>
      <c r="L107" s="171"/>
      <c r="M107" s="171"/>
      <c r="N107" s="161"/>
      <c r="O107" s="161"/>
      <c r="P107" s="161"/>
      <c r="Q107" s="161"/>
      <c r="R107" s="161"/>
      <c r="S107" s="161"/>
      <c r="T107" s="162"/>
      <c r="U107" s="161"/>
      <c r="V107" s="151"/>
      <c r="W107" s="151"/>
      <c r="X107" s="151"/>
      <c r="Y107" s="151"/>
      <c r="Z107" s="151"/>
      <c r="AA107" s="151"/>
      <c r="AB107" s="151"/>
      <c r="AC107" s="151"/>
      <c r="AD107" s="151"/>
      <c r="AE107" s="151" t="s">
        <v>109</v>
      </c>
      <c r="AF107" s="151">
        <v>0</v>
      </c>
      <c r="AG107" s="151"/>
      <c r="AH107" s="151"/>
      <c r="AI107" s="151"/>
      <c r="AJ107" s="151"/>
      <c r="AK107" s="151"/>
      <c r="AL107" s="151"/>
      <c r="AM107" s="151"/>
      <c r="AN107" s="151"/>
      <c r="AO107" s="151"/>
      <c r="AP107" s="151"/>
      <c r="AQ107" s="151"/>
      <c r="AR107" s="151"/>
      <c r="AS107" s="151"/>
      <c r="AT107" s="151"/>
      <c r="AU107" s="151"/>
      <c r="AV107" s="151"/>
      <c r="AW107" s="151"/>
      <c r="AX107" s="151"/>
      <c r="AY107" s="151"/>
      <c r="AZ107" s="151"/>
      <c r="BA107" s="151"/>
      <c r="BB107" s="151"/>
      <c r="BC107" s="151"/>
      <c r="BD107" s="151"/>
      <c r="BE107" s="151"/>
      <c r="BF107" s="151"/>
      <c r="BG107" s="151"/>
      <c r="BH107" s="151"/>
    </row>
    <row r="108" spans="1:60" outlineLevel="1" x14ac:dyDescent="0.2">
      <c r="A108" s="152"/>
      <c r="B108" s="158"/>
      <c r="C108" s="194" t="s">
        <v>257</v>
      </c>
      <c r="D108" s="163"/>
      <c r="E108" s="168">
        <v>79.400000000000006</v>
      </c>
      <c r="F108" s="171"/>
      <c r="G108" s="171"/>
      <c r="H108" s="171"/>
      <c r="I108" s="171"/>
      <c r="J108" s="171"/>
      <c r="K108" s="171"/>
      <c r="L108" s="171"/>
      <c r="M108" s="171"/>
      <c r="N108" s="161"/>
      <c r="O108" s="161"/>
      <c r="P108" s="161"/>
      <c r="Q108" s="161"/>
      <c r="R108" s="161"/>
      <c r="S108" s="161"/>
      <c r="T108" s="162"/>
      <c r="U108" s="161"/>
      <c r="V108" s="151"/>
      <c r="W108" s="151"/>
      <c r="X108" s="151"/>
      <c r="Y108" s="151"/>
      <c r="Z108" s="151"/>
      <c r="AA108" s="151"/>
      <c r="AB108" s="151"/>
      <c r="AC108" s="151"/>
      <c r="AD108" s="151"/>
      <c r="AE108" s="151" t="s">
        <v>109</v>
      </c>
      <c r="AF108" s="151">
        <v>0</v>
      </c>
      <c r="AG108" s="151"/>
      <c r="AH108" s="151"/>
      <c r="AI108" s="151"/>
      <c r="AJ108" s="151"/>
      <c r="AK108" s="151"/>
      <c r="AL108" s="151"/>
      <c r="AM108" s="151"/>
      <c r="AN108" s="151"/>
      <c r="AO108" s="151"/>
      <c r="AP108" s="151"/>
      <c r="AQ108" s="151"/>
      <c r="AR108" s="151"/>
      <c r="AS108" s="151"/>
      <c r="AT108" s="151"/>
      <c r="AU108" s="151"/>
      <c r="AV108" s="151"/>
      <c r="AW108" s="151"/>
      <c r="AX108" s="151"/>
      <c r="AY108" s="151"/>
      <c r="AZ108" s="151"/>
      <c r="BA108" s="151"/>
      <c r="BB108" s="151"/>
      <c r="BC108" s="151"/>
      <c r="BD108" s="151"/>
      <c r="BE108" s="151"/>
      <c r="BF108" s="151"/>
      <c r="BG108" s="151"/>
      <c r="BH108" s="151"/>
    </row>
    <row r="109" spans="1:60" outlineLevel="1" x14ac:dyDescent="0.2">
      <c r="A109" s="152">
        <v>56</v>
      </c>
      <c r="B109" s="158" t="s">
        <v>258</v>
      </c>
      <c r="C109" s="193" t="s">
        <v>259</v>
      </c>
      <c r="D109" s="160" t="s">
        <v>106</v>
      </c>
      <c r="E109" s="167">
        <v>91.95</v>
      </c>
      <c r="F109" s="170">
        <f>H109+J109</f>
        <v>0</v>
      </c>
      <c r="G109" s="171">
        <f>ROUND(E109*F109,2)</f>
        <v>0</v>
      </c>
      <c r="H109" s="171"/>
      <c r="I109" s="171">
        <f>ROUND(E109*H109,2)</f>
        <v>0</v>
      </c>
      <c r="J109" s="171"/>
      <c r="K109" s="171">
        <f>ROUND(E109*J109,2)</f>
        <v>0</v>
      </c>
      <c r="L109" s="171">
        <v>21</v>
      </c>
      <c r="M109" s="171">
        <f>G109*(1+L109/100)</f>
        <v>0</v>
      </c>
      <c r="N109" s="161">
        <v>0</v>
      </c>
      <c r="O109" s="161">
        <f>ROUND(E109*N109,5)</f>
        <v>0</v>
      </c>
      <c r="P109" s="161">
        <v>0</v>
      </c>
      <c r="Q109" s="161">
        <f>ROUND(E109*P109,5)</f>
        <v>0</v>
      </c>
      <c r="R109" s="161"/>
      <c r="S109" s="161"/>
      <c r="T109" s="162">
        <v>2.1000000000000001E-2</v>
      </c>
      <c r="U109" s="161">
        <f>ROUND(E109*T109,2)</f>
        <v>1.93</v>
      </c>
      <c r="V109" s="151"/>
      <c r="W109" s="151"/>
      <c r="X109" s="151"/>
      <c r="Y109" s="151"/>
      <c r="Z109" s="151"/>
      <c r="AA109" s="151"/>
      <c r="AB109" s="151"/>
      <c r="AC109" s="151"/>
      <c r="AD109" s="151"/>
      <c r="AE109" s="151" t="s">
        <v>107</v>
      </c>
      <c r="AF109" s="151"/>
      <c r="AG109" s="151"/>
      <c r="AH109" s="151"/>
      <c r="AI109" s="151"/>
      <c r="AJ109" s="151"/>
      <c r="AK109" s="151"/>
      <c r="AL109" s="151"/>
      <c r="AM109" s="151"/>
      <c r="AN109" s="151"/>
      <c r="AO109" s="151"/>
      <c r="AP109" s="151"/>
      <c r="AQ109" s="151"/>
      <c r="AR109" s="151"/>
      <c r="AS109" s="151"/>
      <c r="AT109" s="151"/>
      <c r="AU109" s="151"/>
      <c r="AV109" s="151"/>
      <c r="AW109" s="151"/>
      <c r="AX109" s="151"/>
      <c r="AY109" s="151"/>
      <c r="AZ109" s="151"/>
      <c r="BA109" s="151"/>
      <c r="BB109" s="151"/>
      <c r="BC109" s="151"/>
      <c r="BD109" s="151"/>
      <c r="BE109" s="151"/>
      <c r="BF109" s="151"/>
      <c r="BG109" s="151"/>
      <c r="BH109" s="151"/>
    </row>
    <row r="110" spans="1:60" outlineLevel="1" x14ac:dyDescent="0.2">
      <c r="A110" s="152"/>
      <c r="B110" s="158"/>
      <c r="C110" s="194" t="s">
        <v>260</v>
      </c>
      <c r="D110" s="163"/>
      <c r="E110" s="168">
        <v>91.95</v>
      </c>
      <c r="F110" s="171"/>
      <c r="G110" s="171"/>
      <c r="H110" s="171"/>
      <c r="I110" s="171"/>
      <c r="J110" s="171"/>
      <c r="K110" s="171"/>
      <c r="L110" s="171"/>
      <c r="M110" s="171"/>
      <c r="N110" s="161"/>
      <c r="O110" s="161"/>
      <c r="P110" s="161"/>
      <c r="Q110" s="161"/>
      <c r="R110" s="161"/>
      <c r="S110" s="161"/>
      <c r="T110" s="162"/>
      <c r="U110" s="161"/>
      <c r="V110" s="151"/>
      <c r="W110" s="151"/>
      <c r="X110" s="151"/>
      <c r="Y110" s="151"/>
      <c r="Z110" s="151"/>
      <c r="AA110" s="151"/>
      <c r="AB110" s="151"/>
      <c r="AC110" s="151"/>
      <c r="AD110" s="151"/>
      <c r="AE110" s="151" t="s">
        <v>109</v>
      </c>
      <c r="AF110" s="151">
        <v>0</v>
      </c>
      <c r="AG110" s="151"/>
      <c r="AH110" s="151"/>
      <c r="AI110" s="151"/>
      <c r="AJ110" s="151"/>
      <c r="AK110" s="151"/>
      <c r="AL110" s="151"/>
      <c r="AM110" s="151"/>
      <c r="AN110" s="151"/>
      <c r="AO110" s="151"/>
      <c r="AP110" s="151"/>
      <c r="AQ110" s="151"/>
      <c r="AR110" s="151"/>
      <c r="AS110" s="151"/>
      <c r="AT110" s="151"/>
      <c r="AU110" s="151"/>
      <c r="AV110" s="151"/>
      <c r="AW110" s="151"/>
      <c r="AX110" s="151"/>
      <c r="AY110" s="151"/>
      <c r="AZ110" s="151"/>
      <c r="BA110" s="151"/>
      <c r="BB110" s="151"/>
      <c r="BC110" s="151"/>
      <c r="BD110" s="151"/>
      <c r="BE110" s="151"/>
      <c r="BF110" s="151"/>
      <c r="BG110" s="151"/>
      <c r="BH110" s="151"/>
    </row>
    <row r="111" spans="1:60" ht="22.5" outlineLevel="1" x14ac:dyDescent="0.2">
      <c r="A111" s="152">
        <v>57</v>
      </c>
      <c r="B111" s="158" t="s">
        <v>261</v>
      </c>
      <c r="C111" s="193" t="s">
        <v>262</v>
      </c>
      <c r="D111" s="160" t="s">
        <v>150</v>
      </c>
      <c r="E111" s="167">
        <v>66.8</v>
      </c>
      <c r="F111" s="170">
        <f>H111+J111</f>
        <v>0</v>
      </c>
      <c r="G111" s="171">
        <f>ROUND(E111*F111,2)</f>
        <v>0</v>
      </c>
      <c r="H111" s="171"/>
      <c r="I111" s="171">
        <f>ROUND(E111*H111,2)</f>
        <v>0</v>
      </c>
      <c r="J111" s="171"/>
      <c r="K111" s="171">
        <f>ROUND(E111*J111,2)</f>
        <v>0</v>
      </c>
      <c r="L111" s="171">
        <v>21</v>
      </c>
      <c r="M111" s="171">
        <f>G111*(1+L111/100)</f>
        <v>0</v>
      </c>
      <c r="N111" s="161">
        <v>0</v>
      </c>
      <c r="O111" s="161">
        <f>ROUND(E111*N111,5)</f>
        <v>0</v>
      </c>
      <c r="P111" s="161">
        <v>0</v>
      </c>
      <c r="Q111" s="161">
        <f>ROUND(E111*P111,5)</f>
        <v>0</v>
      </c>
      <c r="R111" s="161"/>
      <c r="S111" s="161"/>
      <c r="T111" s="162">
        <v>2.375E-2</v>
      </c>
      <c r="U111" s="161">
        <f>ROUND(E111*T111,2)</f>
        <v>1.59</v>
      </c>
      <c r="V111" s="151"/>
      <c r="W111" s="151"/>
      <c r="X111" s="151"/>
      <c r="Y111" s="151"/>
      <c r="Z111" s="151"/>
      <c r="AA111" s="151"/>
      <c r="AB111" s="151"/>
      <c r="AC111" s="151"/>
      <c r="AD111" s="151"/>
      <c r="AE111" s="151" t="s">
        <v>107</v>
      </c>
      <c r="AF111" s="151"/>
      <c r="AG111" s="151"/>
      <c r="AH111" s="151"/>
      <c r="AI111" s="151"/>
      <c r="AJ111" s="151"/>
      <c r="AK111" s="151"/>
      <c r="AL111" s="151"/>
      <c r="AM111" s="151"/>
      <c r="AN111" s="151"/>
      <c r="AO111" s="151"/>
      <c r="AP111" s="151"/>
      <c r="AQ111" s="151"/>
      <c r="AR111" s="151"/>
      <c r="AS111" s="151"/>
      <c r="AT111" s="151"/>
      <c r="AU111" s="151"/>
      <c r="AV111" s="151"/>
      <c r="AW111" s="151"/>
      <c r="AX111" s="151"/>
      <c r="AY111" s="151"/>
      <c r="AZ111" s="151"/>
      <c r="BA111" s="151"/>
      <c r="BB111" s="151"/>
      <c r="BC111" s="151"/>
      <c r="BD111" s="151"/>
      <c r="BE111" s="151"/>
      <c r="BF111" s="151"/>
      <c r="BG111" s="151"/>
      <c r="BH111" s="151"/>
    </row>
    <row r="112" spans="1:60" ht="22.5" outlineLevel="1" x14ac:dyDescent="0.2">
      <c r="A112" s="152">
        <v>58</v>
      </c>
      <c r="B112" s="158" t="s">
        <v>263</v>
      </c>
      <c r="C112" s="193" t="s">
        <v>264</v>
      </c>
      <c r="D112" s="160" t="s">
        <v>106</v>
      </c>
      <c r="E112" s="167">
        <v>61.45</v>
      </c>
      <c r="F112" s="170">
        <f>H112+J112</f>
        <v>0</v>
      </c>
      <c r="G112" s="171">
        <f>ROUND(E112*F112,2)</f>
        <v>0</v>
      </c>
      <c r="H112" s="171"/>
      <c r="I112" s="171">
        <f>ROUND(E112*H112,2)</f>
        <v>0</v>
      </c>
      <c r="J112" s="171"/>
      <c r="K112" s="171">
        <f>ROUND(E112*J112,2)</f>
        <v>0</v>
      </c>
      <c r="L112" s="171">
        <v>21</v>
      </c>
      <c r="M112" s="171">
        <f>G112*(1+L112/100)</f>
        <v>0</v>
      </c>
      <c r="N112" s="161">
        <v>3.5E-4</v>
      </c>
      <c r="O112" s="161">
        <f>ROUND(E112*N112,5)</f>
        <v>2.1510000000000001E-2</v>
      </c>
      <c r="P112" s="161">
        <v>0</v>
      </c>
      <c r="Q112" s="161">
        <f>ROUND(E112*P112,5)</f>
        <v>0</v>
      </c>
      <c r="R112" s="161"/>
      <c r="S112" s="161"/>
      <c r="T112" s="162">
        <v>1.35E-2</v>
      </c>
      <c r="U112" s="161">
        <f>ROUND(E112*T112,2)</f>
        <v>0.83</v>
      </c>
      <c r="V112" s="151"/>
      <c r="W112" s="151"/>
      <c r="X112" s="151"/>
      <c r="Y112" s="151"/>
      <c r="Z112" s="151"/>
      <c r="AA112" s="151"/>
      <c r="AB112" s="151"/>
      <c r="AC112" s="151"/>
      <c r="AD112" s="151"/>
      <c r="AE112" s="151" t="s">
        <v>107</v>
      </c>
      <c r="AF112" s="151"/>
      <c r="AG112" s="151"/>
      <c r="AH112" s="151"/>
      <c r="AI112" s="151"/>
      <c r="AJ112" s="151"/>
      <c r="AK112" s="151"/>
      <c r="AL112" s="151"/>
      <c r="AM112" s="151"/>
      <c r="AN112" s="151"/>
      <c r="AO112" s="151"/>
      <c r="AP112" s="151"/>
      <c r="AQ112" s="151"/>
      <c r="AR112" s="151"/>
      <c r="AS112" s="151"/>
      <c r="AT112" s="151"/>
      <c r="AU112" s="151"/>
      <c r="AV112" s="151"/>
      <c r="AW112" s="151"/>
      <c r="AX112" s="151"/>
      <c r="AY112" s="151"/>
      <c r="AZ112" s="151"/>
      <c r="BA112" s="151"/>
      <c r="BB112" s="151"/>
      <c r="BC112" s="151"/>
      <c r="BD112" s="151"/>
      <c r="BE112" s="151"/>
      <c r="BF112" s="151"/>
      <c r="BG112" s="151"/>
      <c r="BH112" s="151"/>
    </row>
    <row r="113" spans="1:60" outlineLevel="1" x14ac:dyDescent="0.2">
      <c r="A113" s="152"/>
      <c r="B113" s="158"/>
      <c r="C113" s="194" t="s">
        <v>265</v>
      </c>
      <c r="D113" s="163"/>
      <c r="E113" s="168">
        <v>61.45</v>
      </c>
      <c r="F113" s="171"/>
      <c r="G113" s="171"/>
      <c r="H113" s="171"/>
      <c r="I113" s="171"/>
      <c r="J113" s="171"/>
      <c r="K113" s="171"/>
      <c r="L113" s="171"/>
      <c r="M113" s="171"/>
      <c r="N113" s="161"/>
      <c r="O113" s="161"/>
      <c r="P113" s="161"/>
      <c r="Q113" s="161"/>
      <c r="R113" s="161"/>
      <c r="S113" s="161"/>
      <c r="T113" s="162"/>
      <c r="U113" s="161"/>
      <c r="V113" s="151"/>
      <c r="W113" s="151"/>
      <c r="X113" s="151"/>
      <c r="Y113" s="151"/>
      <c r="Z113" s="151"/>
      <c r="AA113" s="151"/>
      <c r="AB113" s="151"/>
      <c r="AC113" s="151"/>
      <c r="AD113" s="151"/>
      <c r="AE113" s="151" t="s">
        <v>109</v>
      </c>
      <c r="AF113" s="151">
        <v>0</v>
      </c>
      <c r="AG113" s="151"/>
      <c r="AH113" s="151"/>
      <c r="AI113" s="151"/>
      <c r="AJ113" s="151"/>
      <c r="AK113" s="151"/>
      <c r="AL113" s="151"/>
      <c r="AM113" s="151"/>
      <c r="AN113" s="151"/>
      <c r="AO113" s="151"/>
      <c r="AP113" s="151"/>
      <c r="AQ113" s="151"/>
      <c r="AR113" s="151"/>
      <c r="AS113" s="151"/>
      <c r="AT113" s="151"/>
      <c r="AU113" s="151"/>
      <c r="AV113" s="151"/>
      <c r="AW113" s="151"/>
      <c r="AX113" s="151"/>
      <c r="AY113" s="151"/>
      <c r="AZ113" s="151"/>
      <c r="BA113" s="151"/>
      <c r="BB113" s="151"/>
      <c r="BC113" s="151"/>
      <c r="BD113" s="151"/>
      <c r="BE113" s="151"/>
      <c r="BF113" s="151"/>
      <c r="BG113" s="151"/>
      <c r="BH113" s="151"/>
    </row>
    <row r="114" spans="1:60" outlineLevel="1" x14ac:dyDescent="0.2">
      <c r="A114" s="152">
        <v>59</v>
      </c>
      <c r="B114" s="158" t="s">
        <v>266</v>
      </c>
      <c r="C114" s="193" t="s">
        <v>267</v>
      </c>
      <c r="D114" s="160" t="s">
        <v>106</v>
      </c>
      <c r="E114" s="167">
        <v>221.67</v>
      </c>
      <c r="F114" s="170">
        <f>H114+J114</f>
        <v>0</v>
      </c>
      <c r="G114" s="171">
        <f>ROUND(E114*F114,2)</f>
        <v>0</v>
      </c>
      <c r="H114" s="171"/>
      <c r="I114" s="171">
        <f>ROUND(E114*H114,2)</f>
        <v>0</v>
      </c>
      <c r="J114" s="171"/>
      <c r="K114" s="171">
        <f>ROUND(E114*J114,2)</f>
        <v>0</v>
      </c>
      <c r="L114" s="171">
        <v>21</v>
      </c>
      <c r="M114" s="171">
        <f>G114*(1+L114/100)</f>
        <v>0</v>
      </c>
      <c r="N114" s="161">
        <v>6.7000000000000002E-4</v>
      </c>
      <c r="O114" s="161">
        <f>ROUND(E114*N114,5)</f>
        <v>0.14852000000000001</v>
      </c>
      <c r="P114" s="161">
        <v>0</v>
      </c>
      <c r="Q114" s="161">
        <f>ROUND(E114*P114,5)</f>
        <v>0</v>
      </c>
      <c r="R114" s="161"/>
      <c r="S114" s="161"/>
      <c r="T114" s="162">
        <v>0.12992000000000001</v>
      </c>
      <c r="U114" s="161">
        <f>ROUND(E114*T114,2)</f>
        <v>28.8</v>
      </c>
      <c r="V114" s="151"/>
      <c r="W114" s="151"/>
      <c r="X114" s="151"/>
      <c r="Y114" s="151"/>
      <c r="Z114" s="151"/>
      <c r="AA114" s="151"/>
      <c r="AB114" s="151"/>
      <c r="AC114" s="151"/>
      <c r="AD114" s="151"/>
      <c r="AE114" s="151" t="s">
        <v>107</v>
      </c>
      <c r="AF114" s="151"/>
      <c r="AG114" s="151"/>
      <c r="AH114" s="151"/>
      <c r="AI114" s="151"/>
      <c r="AJ114" s="151"/>
      <c r="AK114" s="151"/>
      <c r="AL114" s="151"/>
      <c r="AM114" s="151"/>
      <c r="AN114" s="151"/>
      <c r="AO114" s="151"/>
      <c r="AP114" s="151"/>
      <c r="AQ114" s="151"/>
      <c r="AR114" s="151"/>
      <c r="AS114" s="151"/>
      <c r="AT114" s="151"/>
      <c r="AU114" s="151"/>
      <c r="AV114" s="151"/>
      <c r="AW114" s="151"/>
      <c r="AX114" s="151"/>
      <c r="AY114" s="151"/>
      <c r="AZ114" s="151"/>
      <c r="BA114" s="151"/>
      <c r="BB114" s="151"/>
      <c r="BC114" s="151"/>
      <c r="BD114" s="151"/>
      <c r="BE114" s="151"/>
      <c r="BF114" s="151"/>
      <c r="BG114" s="151"/>
      <c r="BH114" s="151"/>
    </row>
    <row r="115" spans="1:60" outlineLevel="1" x14ac:dyDescent="0.2">
      <c r="A115" s="152"/>
      <c r="B115" s="158"/>
      <c r="C115" s="194" t="s">
        <v>268</v>
      </c>
      <c r="D115" s="163"/>
      <c r="E115" s="168">
        <v>299.61</v>
      </c>
      <c r="F115" s="171"/>
      <c r="G115" s="171"/>
      <c r="H115" s="171"/>
      <c r="I115" s="171"/>
      <c r="J115" s="171"/>
      <c r="K115" s="171"/>
      <c r="L115" s="171"/>
      <c r="M115" s="171"/>
      <c r="N115" s="161"/>
      <c r="O115" s="161"/>
      <c r="P115" s="161"/>
      <c r="Q115" s="161"/>
      <c r="R115" s="161"/>
      <c r="S115" s="161"/>
      <c r="T115" s="162"/>
      <c r="U115" s="161"/>
      <c r="V115" s="151"/>
      <c r="W115" s="151"/>
      <c r="X115" s="151"/>
      <c r="Y115" s="151"/>
      <c r="Z115" s="151"/>
      <c r="AA115" s="151"/>
      <c r="AB115" s="151"/>
      <c r="AC115" s="151"/>
      <c r="AD115" s="151"/>
      <c r="AE115" s="151" t="s">
        <v>109</v>
      </c>
      <c r="AF115" s="151">
        <v>0</v>
      </c>
      <c r="AG115" s="151"/>
      <c r="AH115" s="151"/>
      <c r="AI115" s="151"/>
      <c r="AJ115" s="151"/>
      <c r="AK115" s="151"/>
      <c r="AL115" s="151"/>
      <c r="AM115" s="151"/>
      <c r="AN115" s="151"/>
      <c r="AO115" s="151"/>
      <c r="AP115" s="151"/>
      <c r="AQ115" s="151"/>
      <c r="AR115" s="151"/>
      <c r="AS115" s="151"/>
      <c r="AT115" s="151"/>
      <c r="AU115" s="151"/>
      <c r="AV115" s="151"/>
      <c r="AW115" s="151"/>
      <c r="AX115" s="151"/>
      <c r="AY115" s="151"/>
      <c r="AZ115" s="151"/>
      <c r="BA115" s="151"/>
      <c r="BB115" s="151"/>
      <c r="BC115" s="151"/>
      <c r="BD115" s="151"/>
      <c r="BE115" s="151"/>
      <c r="BF115" s="151"/>
      <c r="BG115" s="151"/>
      <c r="BH115" s="151"/>
    </row>
    <row r="116" spans="1:60" outlineLevel="1" x14ac:dyDescent="0.2">
      <c r="A116" s="152"/>
      <c r="B116" s="158"/>
      <c r="C116" s="194" t="s">
        <v>269</v>
      </c>
      <c r="D116" s="163"/>
      <c r="E116" s="168">
        <v>-77.94</v>
      </c>
      <c r="F116" s="171"/>
      <c r="G116" s="171"/>
      <c r="H116" s="171"/>
      <c r="I116" s="171"/>
      <c r="J116" s="171"/>
      <c r="K116" s="171"/>
      <c r="L116" s="171"/>
      <c r="M116" s="171"/>
      <c r="N116" s="161"/>
      <c r="O116" s="161"/>
      <c r="P116" s="161"/>
      <c r="Q116" s="161"/>
      <c r="R116" s="161"/>
      <c r="S116" s="161"/>
      <c r="T116" s="162"/>
      <c r="U116" s="161"/>
      <c r="V116" s="151"/>
      <c r="W116" s="151"/>
      <c r="X116" s="151"/>
      <c r="Y116" s="151"/>
      <c r="Z116" s="151"/>
      <c r="AA116" s="151"/>
      <c r="AB116" s="151"/>
      <c r="AC116" s="151"/>
      <c r="AD116" s="151"/>
      <c r="AE116" s="151" t="s">
        <v>109</v>
      </c>
      <c r="AF116" s="151">
        <v>0</v>
      </c>
      <c r="AG116" s="151"/>
      <c r="AH116" s="151"/>
      <c r="AI116" s="151"/>
      <c r="AJ116" s="151"/>
      <c r="AK116" s="151"/>
      <c r="AL116" s="151"/>
      <c r="AM116" s="151"/>
      <c r="AN116" s="151"/>
      <c r="AO116" s="151"/>
      <c r="AP116" s="151"/>
      <c r="AQ116" s="151"/>
      <c r="AR116" s="151"/>
      <c r="AS116" s="151"/>
      <c r="AT116" s="151"/>
      <c r="AU116" s="151"/>
      <c r="AV116" s="151"/>
      <c r="AW116" s="151"/>
      <c r="AX116" s="151"/>
      <c r="AY116" s="151"/>
      <c r="AZ116" s="151"/>
      <c r="BA116" s="151"/>
      <c r="BB116" s="151"/>
      <c r="BC116" s="151"/>
      <c r="BD116" s="151"/>
      <c r="BE116" s="151"/>
      <c r="BF116" s="151"/>
      <c r="BG116" s="151"/>
      <c r="BH116" s="151"/>
    </row>
    <row r="117" spans="1:60" ht="22.5" outlineLevel="1" x14ac:dyDescent="0.2">
      <c r="A117" s="152">
        <v>60</v>
      </c>
      <c r="B117" s="158" t="s">
        <v>270</v>
      </c>
      <c r="C117" s="193" t="s">
        <v>271</v>
      </c>
      <c r="D117" s="160" t="s">
        <v>106</v>
      </c>
      <c r="E117" s="167">
        <v>77.94</v>
      </c>
      <c r="F117" s="170">
        <f>H117+J117</f>
        <v>0</v>
      </c>
      <c r="G117" s="171">
        <f>ROUND(E117*F117,2)</f>
        <v>0</v>
      </c>
      <c r="H117" s="171"/>
      <c r="I117" s="171">
        <f>ROUND(E117*H117,2)</f>
        <v>0</v>
      </c>
      <c r="J117" s="171"/>
      <c r="K117" s="171">
        <f>ROUND(E117*J117,2)</f>
        <v>0</v>
      </c>
      <c r="L117" s="171">
        <v>21</v>
      </c>
      <c r="M117" s="171">
        <f>G117*(1+L117/100)</f>
        <v>0</v>
      </c>
      <c r="N117" s="161">
        <v>6.7000000000000002E-4</v>
      </c>
      <c r="O117" s="161">
        <f>ROUND(E117*N117,5)</f>
        <v>5.2220000000000003E-2</v>
      </c>
      <c r="P117" s="161">
        <v>0</v>
      </c>
      <c r="Q117" s="161">
        <f>ROUND(E117*P117,5)</f>
        <v>0</v>
      </c>
      <c r="R117" s="161"/>
      <c r="S117" s="161"/>
      <c r="T117" s="162">
        <v>0.16166</v>
      </c>
      <c r="U117" s="161">
        <f>ROUND(E117*T117,2)</f>
        <v>12.6</v>
      </c>
      <c r="V117" s="151"/>
      <c r="W117" s="151"/>
      <c r="X117" s="151"/>
      <c r="Y117" s="151"/>
      <c r="Z117" s="151"/>
      <c r="AA117" s="151"/>
      <c r="AB117" s="151"/>
      <c r="AC117" s="151"/>
      <c r="AD117" s="151"/>
      <c r="AE117" s="151" t="s">
        <v>107</v>
      </c>
      <c r="AF117" s="151"/>
      <c r="AG117" s="151"/>
      <c r="AH117" s="151"/>
      <c r="AI117" s="151"/>
      <c r="AJ117" s="151"/>
      <c r="AK117" s="151"/>
      <c r="AL117" s="151"/>
      <c r="AM117" s="151"/>
      <c r="AN117" s="151"/>
      <c r="AO117" s="151"/>
      <c r="AP117" s="151"/>
      <c r="AQ117" s="151"/>
      <c r="AR117" s="151"/>
      <c r="AS117" s="151"/>
      <c r="AT117" s="151"/>
      <c r="AU117" s="151"/>
      <c r="AV117" s="151"/>
      <c r="AW117" s="151"/>
      <c r="AX117" s="151"/>
      <c r="AY117" s="151"/>
      <c r="AZ117" s="151"/>
      <c r="BA117" s="151"/>
      <c r="BB117" s="151"/>
      <c r="BC117" s="151"/>
      <c r="BD117" s="151"/>
      <c r="BE117" s="151"/>
      <c r="BF117" s="151"/>
      <c r="BG117" s="151"/>
      <c r="BH117" s="151"/>
    </row>
    <row r="118" spans="1:60" outlineLevel="1" x14ac:dyDescent="0.2">
      <c r="A118" s="152"/>
      <c r="B118" s="158"/>
      <c r="C118" s="194" t="s">
        <v>272</v>
      </c>
      <c r="D118" s="163"/>
      <c r="E118" s="168">
        <v>77.94</v>
      </c>
      <c r="F118" s="171"/>
      <c r="G118" s="171"/>
      <c r="H118" s="171"/>
      <c r="I118" s="171"/>
      <c r="J118" s="171"/>
      <c r="K118" s="171"/>
      <c r="L118" s="171"/>
      <c r="M118" s="171"/>
      <c r="N118" s="161"/>
      <c r="O118" s="161"/>
      <c r="P118" s="161"/>
      <c r="Q118" s="161"/>
      <c r="R118" s="161"/>
      <c r="S118" s="161"/>
      <c r="T118" s="162"/>
      <c r="U118" s="161"/>
      <c r="V118" s="151"/>
      <c r="W118" s="151"/>
      <c r="X118" s="151"/>
      <c r="Y118" s="151"/>
      <c r="Z118" s="151"/>
      <c r="AA118" s="151"/>
      <c r="AB118" s="151"/>
      <c r="AC118" s="151"/>
      <c r="AD118" s="151"/>
      <c r="AE118" s="151" t="s">
        <v>109</v>
      </c>
      <c r="AF118" s="151">
        <v>0</v>
      </c>
      <c r="AG118" s="151"/>
      <c r="AH118" s="151"/>
      <c r="AI118" s="151"/>
      <c r="AJ118" s="151"/>
      <c r="AK118" s="151"/>
      <c r="AL118" s="151"/>
      <c r="AM118" s="151"/>
      <c r="AN118" s="151"/>
      <c r="AO118" s="151"/>
      <c r="AP118" s="151"/>
      <c r="AQ118" s="151"/>
      <c r="AR118" s="151"/>
      <c r="AS118" s="151"/>
      <c r="AT118" s="151"/>
      <c r="AU118" s="151"/>
      <c r="AV118" s="151"/>
      <c r="AW118" s="151"/>
      <c r="AX118" s="151"/>
      <c r="AY118" s="151"/>
      <c r="AZ118" s="151"/>
      <c r="BA118" s="151"/>
      <c r="BB118" s="151"/>
      <c r="BC118" s="151"/>
      <c r="BD118" s="151"/>
      <c r="BE118" s="151"/>
      <c r="BF118" s="151"/>
      <c r="BG118" s="151"/>
      <c r="BH118" s="151"/>
    </row>
    <row r="119" spans="1:60" x14ac:dyDescent="0.2">
      <c r="A119" s="153" t="s">
        <v>102</v>
      </c>
      <c r="B119" s="159" t="s">
        <v>73</v>
      </c>
      <c r="C119" s="195" t="s">
        <v>74</v>
      </c>
      <c r="D119" s="164"/>
      <c r="E119" s="169"/>
      <c r="F119" s="172"/>
      <c r="G119" s="172">
        <f>SUMIF(AE120:AE126,"&lt;&gt;NOR",G120:G126)</f>
        <v>0</v>
      </c>
      <c r="H119" s="172"/>
      <c r="I119" s="172">
        <f>SUM(I120:I126)</f>
        <v>0</v>
      </c>
      <c r="J119" s="172"/>
      <c r="K119" s="172">
        <f>SUM(K120:K126)</f>
        <v>0</v>
      </c>
      <c r="L119" s="172"/>
      <c r="M119" s="172">
        <f>SUM(M120:M126)</f>
        <v>0</v>
      </c>
      <c r="N119" s="165"/>
      <c r="O119" s="165">
        <f>SUM(O120:O126)</f>
        <v>0</v>
      </c>
      <c r="P119" s="165"/>
      <c r="Q119" s="165">
        <f>SUM(Q120:Q126)</f>
        <v>0</v>
      </c>
      <c r="R119" s="165"/>
      <c r="S119" s="165"/>
      <c r="T119" s="166"/>
      <c r="U119" s="165">
        <f>SUM(U120:U126)</f>
        <v>15.4</v>
      </c>
      <c r="AE119" t="s">
        <v>103</v>
      </c>
    </row>
    <row r="120" spans="1:60" outlineLevel="1" x14ac:dyDescent="0.2">
      <c r="A120" s="152">
        <v>61</v>
      </c>
      <c r="B120" s="158" t="s">
        <v>273</v>
      </c>
      <c r="C120" s="193" t="s">
        <v>274</v>
      </c>
      <c r="D120" s="160" t="s">
        <v>114</v>
      </c>
      <c r="E120" s="167">
        <v>10.75698</v>
      </c>
      <c r="F120" s="170">
        <f>H120+J120</f>
        <v>0</v>
      </c>
      <c r="G120" s="171">
        <f>ROUND(E120*F120,2)</f>
        <v>0</v>
      </c>
      <c r="H120" s="171"/>
      <c r="I120" s="171">
        <f>ROUND(E120*H120,2)</f>
        <v>0</v>
      </c>
      <c r="J120" s="171"/>
      <c r="K120" s="171">
        <f>ROUND(E120*J120,2)</f>
        <v>0</v>
      </c>
      <c r="L120" s="171">
        <v>21</v>
      </c>
      <c r="M120" s="171">
        <f>G120*(1+L120/100)</f>
        <v>0</v>
      </c>
      <c r="N120" s="161">
        <v>0</v>
      </c>
      <c r="O120" s="161">
        <f>ROUND(E120*N120,5)</f>
        <v>0</v>
      </c>
      <c r="P120" s="161">
        <v>0</v>
      </c>
      <c r="Q120" s="161">
        <f>ROUND(E120*P120,5)</f>
        <v>0</v>
      </c>
      <c r="R120" s="161"/>
      <c r="S120" s="161"/>
      <c r="T120" s="162">
        <v>0.94199999999999995</v>
      </c>
      <c r="U120" s="161">
        <f>ROUND(E120*T120,2)</f>
        <v>10.130000000000001</v>
      </c>
      <c r="V120" s="151"/>
      <c r="W120" s="151"/>
      <c r="X120" s="151"/>
      <c r="Y120" s="151"/>
      <c r="Z120" s="151"/>
      <c r="AA120" s="151"/>
      <c r="AB120" s="151"/>
      <c r="AC120" s="151"/>
      <c r="AD120" s="151"/>
      <c r="AE120" s="151" t="s">
        <v>275</v>
      </c>
      <c r="AF120" s="151"/>
      <c r="AG120" s="151"/>
      <c r="AH120" s="151"/>
      <c r="AI120" s="151"/>
      <c r="AJ120" s="151"/>
      <c r="AK120" s="151"/>
      <c r="AL120" s="151"/>
      <c r="AM120" s="151"/>
      <c r="AN120" s="151"/>
      <c r="AO120" s="151"/>
      <c r="AP120" s="151"/>
      <c r="AQ120" s="151"/>
      <c r="AR120" s="151"/>
      <c r="AS120" s="151"/>
      <c r="AT120" s="151"/>
      <c r="AU120" s="151"/>
      <c r="AV120" s="151"/>
      <c r="AW120" s="151"/>
      <c r="AX120" s="151"/>
      <c r="AY120" s="151"/>
      <c r="AZ120" s="151"/>
      <c r="BA120" s="151"/>
      <c r="BB120" s="151"/>
      <c r="BC120" s="151"/>
      <c r="BD120" s="151"/>
      <c r="BE120" s="151"/>
      <c r="BF120" s="151"/>
      <c r="BG120" s="151"/>
      <c r="BH120" s="151"/>
    </row>
    <row r="121" spans="1:60" outlineLevel="1" x14ac:dyDescent="0.2">
      <c r="A121" s="152">
        <v>62</v>
      </c>
      <c r="B121" s="158" t="s">
        <v>276</v>
      </c>
      <c r="C121" s="193" t="s">
        <v>277</v>
      </c>
      <c r="D121" s="160" t="s">
        <v>114</v>
      </c>
      <c r="E121" s="167">
        <v>10.75698</v>
      </c>
      <c r="F121" s="170">
        <f>H121+J121</f>
        <v>0</v>
      </c>
      <c r="G121" s="171">
        <f>ROUND(E121*F121,2)</f>
        <v>0</v>
      </c>
      <c r="H121" s="171"/>
      <c r="I121" s="171">
        <f>ROUND(E121*H121,2)</f>
        <v>0</v>
      </c>
      <c r="J121" s="171"/>
      <c r="K121" s="171">
        <f>ROUND(E121*J121,2)</f>
        <v>0</v>
      </c>
      <c r="L121" s="171">
        <v>21</v>
      </c>
      <c r="M121" s="171">
        <f>G121*(1+L121/100)</f>
        <v>0</v>
      </c>
      <c r="N121" s="161">
        <v>0</v>
      </c>
      <c r="O121" s="161">
        <f>ROUND(E121*N121,5)</f>
        <v>0</v>
      </c>
      <c r="P121" s="161">
        <v>0</v>
      </c>
      <c r="Q121" s="161">
        <f>ROUND(E121*P121,5)</f>
        <v>0</v>
      </c>
      <c r="R121" s="161"/>
      <c r="S121" s="161"/>
      <c r="T121" s="162">
        <v>0.49</v>
      </c>
      <c r="U121" s="161">
        <f>ROUND(E121*T121,2)</f>
        <v>5.27</v>
      </c>
      <c r="V121" s="151"/>
      <c r="W121" s="151"/>
      <c r="X121" s="151"/>
      <c r="Y121" s="151"/>
      <c r="Z121" s="151"/>
      <c r="AA121" s="151"/>
      <c r="AB121" s="151"/>
      <c r="AC121" s="151"/>
      <c r="AD121" s="151"/>
      <c r="AE121" s="151" t="s">
        <v>275</v>
      </c>
      <c r="AF121" s="151"/>
      <c r="AG121" s="151"/>
      <c r="AH121" s="151"/>
      <c r="AI121" s="151"/>
      <c r="AJ121" s="151"/>
      <c r="AK121" s="151"/>
      <c r="AL121" s="151"/>
      <c r="AM121" s="151"/>
      <c r="AN121" s="151"/>
      <c r="AO121" s="151"/>
      <c r="AP121" s="151"/>
      <c r="AQ121" s="151"/>
      <c r="AR121" s="151"/>
      <c r="AS121" s="151"/>
      <c r="AT121" s="151"/>
      <c r="AU121" s="151"/>
      <c r="AV121" s="151"/>
      <c r="AW121" s="151"/>
      <c r="AX121" s="151"/>
      <c r="AY121" s="151"/>
      <c r="AZ121" s="151"/>
      <c r="BA121" s="151"/>
      <c r="BB121" s="151"/>
      <c r="BC121" s="151"/>
      <c r="BD121" s="151"/>
      <c r="BE121" s="151"/>
      <c r="BF121" s="151"/>
      <c r="BG121" s="151"/>
      <c r="BH121" s="151"/>
    </row>
    <row r="122" spans="1:60" outlineLevel="1" x14ac:dyDescent="0.2">
      <c r="A122" s="152">
        <v>63</v>
      </c>
      <c r="B122" s="158" t="s">
        <v>278</v>
      </c>
      <c r="C122" s="193" t="s">
        <v>279</v>
      </c>
      <c r="D122" s="160" t="s">
        <v>114</v>
      </c>
      <c r="E122" s="167">
        <v>322.8</v>
      </c>
      <c r="F122" s="170">
        <f>H122+J122</f>
        <v>0</v>
      </c>
      <c r="G122" s="171">
        <f>ROUND(E122*F122,2)</f>
        <v>0</v>
      </c>
      <c r="H122" s="171"/>
      <c r="I122" s="171">
        <f>ROUND(E122*H122,2)</f>
        <v>0</v>
      </c>
      <c r="J122" s="171"/>
      <c r="K122" s="171">
        <f>ROUND(E122*J122,2)</f>
        <v>0</v>
      </c>
      <c r="L122" s="171">
        <v>21</v>
      </c>
      <c r="M122" s="171">
        <f>G122*(1+L122/100)</f>
        <v>0</v>
      </c>
      <c r="N122" s="161">
        <v>0</v>
      </c>
      <c r="O122" s="161">
        <f>ROUND(E122*N122,5)</f>
        <v>0</v>
      </c>
      <c r="P122" s="161">
        <v>0</v>
      </c>
      <c r="Q122" s="161">
        <f>ROUND(E122*P122,5)</f>
        <v>0</v>
      </c>
      <c r="R122" s="161"/>
      <c r="S122" s="161"/>
      <c r="T122" s="162">
        <v>0</v>
      </c>
      <c r="U122" s="161">
        <f>ROUND(E122*T122,2)</f>
        <v>0</v>
      </c>
      <c r="V122" s="151"/>
      <c r="W122" s="151"/>
      <c r="X122" s="151"/>
      <c r="Y122" s="151"/>
      <c r="Z122" s="151"/>
      <c r="AA122" s="151"/>
      <c r="AB122" s="151"/>
      <c r="AC122" s="151"/>
      <c r="AD122" s="151"/>
      <c r="AE122" s="151" t="s">
        <v>280</v>
      </c>
      <c r="AF122" s="151"/>
      <c r="AG122" s="151"/>
      <c r="AH122" s="151"/>
      <c r="AI122" s="151"/>
      <c r="AJ122" s="151"/>
      <c r="AK122" s="151"/>
      <c r="AL122" s="151"/>
      <c r="AM122" s="151"/>
      <c r="AN122" s="151"/>
      <c r="AO122" s="151"/>
      <c r="AP122" s="151"/>
      <c r="AQ122" s="151"/>
      <c r="AR122" s="151"/>
      <c r="AS122" s="151"/>
      <c r="AT122" s="151"/>
      <c r="AU122" s="151"/>
      <c r="AV122" s="151"/>
      <c r="AW122" s="151"/>
      <c r="AX122" s="151"/>
      <c r="AY122" s="151"/>
      <c r="AZ122" s="151"/>
      <c r="BA122" s="151"/>
      <c r="BB122" s="151"/>
      <c r="BC122" s="151"/>
      <c r="BD122" s="151"/>
      <c r="BE122" s="151"/>
      <c r="BF122" s="151"/>
      <c r="BG122" s="151"/>
      <c r="BH122" s="151"/>
    </row>
    <row r="123" spans="1:60" outlineLevel="1" x14ac:dyDescent="0.2">
      <c r="A123" s="152"/>
      <c r="B123" s="158"/>
      <c r="C123" s="194" t="s">
        <v>281</v>
      </c>
      <c r="D123" s="163"/>
      <c r="E123" s="168">
        <v>322.8</v>
      </c>
      <c r="F123" s="171"/>
      <c r="G123" s="171"/>
      <c r="H123" s="171"/>
      <c r="I123" s="171"/>
      <c r="J123" s="171"/>
      <c r="K123" s="171"/>
      <c r="L123" s="171"/>
      <c r="M123" s="171"/>
      <c r="N123" s="161"/>
      <c r="O123" s="161"/>
      <c r="P123" s="161"/>
      <c r="Q123" s="161"/>
      <c r="R123" s="161"/>
      <c r="S123" s="161"/>
      <c r="T123" s="162"/>
      <c r="U123" s="161"/>
      <c r="V123" s="151"/>
      <c r="W123" s="151"/>
      <c r="X123" s="151"/>
      <c r="Y123" s="151"/>
      <c r="Z123" s="151"/>
      <c r="AA123" s="151"/>
      <c r="AB123" s="151"/>
      <c r="AC123" s="151"/>
      <c r="AD123" s="151"/>
      <c r="AE123" s="151" t="s">
        <v>109</v>
      </c>
      <c r="AF123" s="151">
        <v>0</v>
      </c>
      <c r="AG123" s="151"/>
      <c r="AH123" s="151"/>
      <c r="AI123" s="151"/>
      <c r="AJ123" s="151"/>
      <c r="AK123" s="151"/>
      <c r="AL123" s="151"/>
      <c r="AM123" s="151"/>
      <c r="AN123" s="151"/>
      <c r="AO123" s="151"/>
      <c r="AP123" s="151"/>
      <c r="AQ123" s="151"/>
      <c r="AR123" s="151"/>
      <c r="AS123" s="151"/>
      <c r="AT123" s="151"/>
      <c r="AU123" s="151"/>
      <c r="AV123" s="151"/>
      <c r="AW123" s="151"/>
      <c r="AX123" s="151"/>
      <c r="AY123" s="151"/>
      <c r="AZ123" s="151"/>
      <c r="BA123" s="151"/>
      <c r="BB123" s="151"/>
      <c r="BC123" s="151"/>
      <c r="BD123" s="151"/>
      <c r="BE123" s="151"/>
      <c r="BF123" s="151"/>
      <c r="BG123" s="151"/>
      <c r="BH123" s="151"/>
    </row>
    <row r="124" spans="1:60" ht="22.5" outlineLevel="1" x14ac:dyDescent="0.2">
      <c r="A124" s="152">
        <v>64</v>
      </c>
      <c r="B124" s="158" t="s">
        <v>282</v>
      </c>
      <c r="C124" s="193" t="s">
        <v>283</v>
      </c>
      <c r="D124" s="160" t="s">
        <v>114</v>
      </c>
      <c r="E124" s="167">
        <v>5.45</v>
      </c>
      <c r="F124" s="170">
        <f>H124+J124</f>
        <v>0</v>
      </c>
      <c r="G124" s="171">
        <f>ROUND(E124*F124,2)</f>
        <v>0</v>
      </c>
      <c r="H124" s="171"/>
      <c r="I124" s="171">
        <f>ROUND(E124*H124,2)</f>
        <v>0</v>
      </c>
      <c r="J124" s="171"/>
      <c r="K124" s="171">
        <f>ROUND(E124*J124,2)</f>
        <v>0</v>
      </c>
      <c r="L124" s="171">
        <v>21</v>
      </c>
      <c r="M124" s="171">
        <f>G124*(1+L124/100)</f>
        <v>0</v>
      </c>
      <c r="N124" s="161">
        <v>0</v>
      </c>
      <c r="O124" s="161">
        <f>ROUND(E124*N124,5)</f>
        <v>0</v>
      </c>
      <c r="P124" s="161">
        <v>0</v>
      </c>
      <c r="Q124" s="161">
        <f>ROUND(E124*P124,5)</f>
        <v>0</v>
      </c>
      <c r="R124" s="161"/>
      <c r="S124" s="161"/>
      <c r="T124" s="162">
        <v>0</v>
      </c>
      <c r="U124" s="161">
        <f>ROUND(E124*T124,2)</f>
        <v>0</v>
      </c>
      <c r="V124" s="151"/>
      <c r="W124" s="151"/>
      <c r="X124" s="151"/>
      <c r="Y124" s="151"/>
      <c r="Z124" s="151"/>
      <c r="AA124" s="151"/>
      <c r="AB124" s="151"/>
      <c r="AC124" s="151"/>
      <c r="AD124" s="151"/>
      <c r="AE124" s="151" t="s">
        <v>280</v>
      </c>
      <c r="AF124" s="151"/>
      <c r="AG124" s="151"/>
      <c r="AH124" s="151"/>
      <c r="AI124" s="151"/>
      <c r="AJ124" s="151"/>
      <c r="AK124" s="151"/>
      <c r="AL124" s="151"/>
      <c r="AM124" s="151"/>
      <c r="AN124" s="151"/>
      <c r="AO124" s="151"/>
      <c r="AP124" s="151"/>
      <c r="AQ124" s="151"/>
      <c r="AR124" s="151"/>
      <c r="AS124" s="151"/>
      <c r="AT124" s="151"/>
      <c r="AU124" s="151"/>
      <c r="AV124" s="151"/>
      <c r="AW124" s="151"/>
      <c r="AX124" s="151"/>
      <c r="AY124" s="151"/>
      <c r="AZ124" s="151"/>
      <c r="BA124" s="151"/>
      <c r="BB124" s="151"/>
      <c r="BC124" s="151"/>
      <c r="BD124" s="151"/>
      <c r="BE124" s="151"/>
      <c r="BF124" s="151"/>
      <c r="BG124" s="151"/>
      <c r="BH124" s="151"/>
    </row>
    <row r="125" spans="1:60" ht="22.5" outlineLevel="1" x14ac:dyDescent="0.2">
      <c r="A125" s="152">
        <v>65</v>
      </c>
      <c r="B125" s="158" t="s">
        <v>284</v>
      </c>
      <c r="C125" s="193" t="s">
        <v>285</v>
      </c>
      <c r="D125" s="160" t="s">
        <v>114</v>
      </c>
      <c r="E125" s="167">
        <v>0.09</v>
      </c>
      <c r="F125" s="170">
        <f>H125+J125</f>
        <v>0</v>
      </c>
      <c r="G125" s="171">
        <f>ROUND(E125*F125,2)</f>
        <v>0</v>
      </c>
      <c r="H125" s="171"/>
      <c r="I125" s="171">
        <f>ROUND(E125*H125,2)</f>
        <v>0</v>
      </c>
      <c r="J125" s="171"/>
      <c r="K125" s="171">
        <f>ROUND(E125*J125,2)</f>
        <v>0</v>
      </c>
      <c r="L125" s="171">
        <v>21</v>
      </c>
      <c r="M125" s="171">
        <f>G125*(1+L125/100)</f>
        <v>0</v>
      </c>
      <c r="N125" s="161">
        <v>0</v>
      </c>
      <c r="O125" s="161">
        <f>ROUND(E125*N125,5)</f>
        <v>0</v>
      </c>
      <c r="P125" s="161">
        <v>0</v>
      </c>
      <c r="Q125" s="161">
        <f>ROUND(E125*P125,5)</f>
        <v>0</v>
      </c>
      <c r="R125" s="161"/>
      <c r="S125" s="161"/>
      <c r="T125" s="162">
        <v>0</v>
      </c>
      <c r="U125" s="161">
        <f>ROUND(E125*T125,2)</f>
        <v>0</v>
      </c>
      <c r="V125" s="151"/>
      <c r="W125" s="151"/>
      <c r="X125" s="151"/>
      <c r="Y125" s="151"/>
      <c r="Z125" s="151"/>
      <c r="AA125" s="151"/>
      <c r="AB125" s="151"/>
      <c r="AC125" s="151"/>
      <c r="AD125" s="151"/>
      <c r="AE125" s="151" t="s">
        <v>280</v>
      </c>
      <c r="AF125" s="151"/>
      <c r="AG125" s="151"/>
      <c r="AH125" s="151"/>
      <c r="AI125" s="151"/>
      <c r="AJ125" s="151"/>
      <c r="AK125" s="151"/>
      <c r="AL125" s="151"/>
      <c r="AM125" s="151"/>
      <c r="AN125" s="151"/>
      <c r="AO125" s="151"/>
      <c r="AP125" s="151"/>
      <c r="AQ125" s="151"/>
      <c r="AR125" s="151"/>
      <c r="AS125" s="151"/>
      <c r="AT125" s="151"/>
      <c r="AU125" s="151"/>
      <c r="AV125" s="151"/>
      <c r="AW125" s="151"/>
      <c r="AX125" s="151"/>
      <c r="AY125" s="151"/>
      <c r="AZ125" s="151"/>
      <c r="BA125" s="151"/>
      <c r="BB125" s="151"/>
      <c r="BC125" s="151"/>
      <c r="BD125" s="151"/>
      <c r="BE125" s="151"/>
      <c r="BF125" s="151"/>
      <c r="BG125" s="151"/>
      <c r="BH125" s="151"/>
    </row>
    <row r="126" spans="1:60" ht="22.5" outlineLevel="1" x14ac:dyDescent="0.2">
      <c r="A126" s="181">
        <v>66</v>
      </c>
      <c r="B126" s="182" t="s">
        <v>286</v>
      </c>
      <c r="C126" s="196" t="s">
        <v>287</v>
      </c>
      <c r="D126" s="183" t="s">
        <v>114</v>
      </c>
      <c r="E126" s="184">
        <v>5.22</v>
      </c>
      <c r="F126" s="185">
        <f>H126+J126</f>
        <v>0</v>
      </c>
      <c r="G126" s="186">
        <f>ROUND(E126*F126,2)</f>
        <v>0</v>
      </c>
      <c r="H126" s="186"/>
      <c r="I126" s="186">
        <f>ROUND(E126*H126,2)</f>
        <v>0</v>
      </c>
      <c r="J126" s="186"/>
      <c r="K126" s="186">
        <f>ROUND(E126*J126,2)</f>
        <v>0</v>
      </c>
      <c r="L126" s="186">
        <v>21</v>
      </c>
      <c r="M126" s="186">
        <f>G126*(1+L126/100)</f>
        <v>0</v>
      </c>
      <c r="N126" s="187">
        <v>0</v>
      </c>
      <c r="O126" s="187">
        <f>ROUND(E126*N126,5)</f>
        <v>0</v>
      </c>
      <c r="P126" s="187">
        <v>0</v>
      </c>
      <c r="Q126" s="187">
        <f>ROUND(E126*P126,5)</f>
        <v>0</v>
      </c>
      <c r="R126" s="187"/>
      <c r="S126" s="187"/>
      <c r="T126" s="188">
        <v>0</v>
      </c>
      <c r="U126" s="187">
        <f>ROUND(E126*T126,2)</f>
        <v>0</v>
      </c>
      <c r="V126" s="151"/>
      <c r="W126" s="151"/>
      <c r="X126" s="151"/>
      <c r="Y126" s="151"/>
      <c r="Z126" s="151"/>
      <c r="AA126" s="151"/>
      <c r="AB126" s="151"/>
      <c r="AC126" s="151"/>
      <c r="AD126" s="151"/>
      <c r="AE126" s="151" t="s">
        <v>280</v>
      </c>
      <c r="AF126" s="151"/>
      <c r="AG126" s="151"/>
      <c r="AH126" s="151"/>
      <c r="AI126" s="151"/>
      <c r="AJ126" s="151"/>
      <c r="AK126" s="151"/>
      <c r="AL126" s="151"/>
      <c r="AM126" s="151"/>
      <c r="AN126" s="151"/>
      <c r="AO126" s="151"/>
      <c r="AP126" s="151"/>
      <c r="AQ126" s="151"/>
      <c r="AR126" s="151"/>
      <c r="AS126" s="151"/>
      <c r="AT126" s="151"/>
      <c r="AU126" s="151"/>
      <c r="AV126" s="151"/>
      <c r="AW126" s="151"/>
      <c r="AX126" s="151"/>
      <c r="AY126" s="151"/>
      <c r="AZ126" s="151"/>
      <c r="BA126" s="151"/>
      <c r="BB126" s="151"/>
      <c r="BC126" s="151"/>
      <c r="BD126" s="151"/>
      <c r="BE126" s="151"/>
      <c r="BF126" s="151"/>
      <c r="BG126" s="151"/>
      <c r="BH126" s="151"/>
    </row>
    <row r="127" spans="1:60" x14ac:dyDescent="0.2">
      <c r="A127" s="6"/>
      <c r="B127" s="7" t="s">
        <v>288</v>
      </c>
      <c r="C127" s="197" t="s">
        <v>288</v>
      </c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AC127">
        <v>12</v>
      </c>
      <c r="AD127">
        <v>21</v>
      </c>
    </row>
    <row r="128" spans="1:60" x14ac:dyDescent="0.2">
      <c r="A128" s="189"/>
      <c r="B128" s="190" t="s">
        <v>28</v>
      </c>
      <c r="C128" s="198" t="s">
        <v>288</v>
      </c>
      <c r="D128" s="191"/>
      <c r="E128" s="191"/>
      <c r="F128" s="191"/>
      <c r="G128" s="192">
        <f>G8+G16+G44+G48+G53+G67+G69+G79+G88+G102+G105+G119</f>
        <v>0</v>
      </c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AC128">
        <f>SUMIF(L7:L126,AC127,G7:G126)</f>
        <v>0</v>
      </c>
      <c r="AD128">
        <f>SUMIF(L7:L126,AD127,G7:G126)</f>
        <v>0</v>
      </c>
      <c r="AE128" t="s">
        <v>289</v>
      </c>
    </row>
    <row r="129" spans="1:31" x14ac:dyDescent="0.2">
      <c r="A129" s="6"/>
      <c r="B129" s="7" t="s">
        <v>288</v>
      </c>
      <c r="C129" s="197" t="s">
        <v>288</v>
      </c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6"/>
      <c r="B130" s="7" t="s">
        <v>288</v>
      </c>
      <c r="C130" s="197" t="s">
        <v>288</v>
      </c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A131" s="260" t="s">
        <v>290</v>
      </c>
      <c r="B131" s="260"/>
      <c r="C131" s="261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</row>
    <row r="132" spans="1:31" x14ac:dyDescent="0.2">
      <c r="A132" s="262"/>
      <c r="B132" s="263"/>
      <c r="C132" s="264"/>
      <c r="D132" s="263"/>
      <c r="E132" s="263"/>
      <c r="F132" s="263"/>
      <c r="G132" s="265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AE132" t="s">
        <v>291</v>
      </c>
    </row>
    <row r="133" spans="1:31" x14ac:dyDescent="0.2">
      <c r="A133" s="266"/>
      <c r="B133" s="267"/>
      <c r="C133" s="268"/>
      <c r="D133" s="267"/>
      <c r="E133" s="267"/>
      <c r="F133" s="267"/>
      <c r="G133" s="269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</row>
    <row r="134" spans="1:31" x14ac:dyDescent="0.2">
      <c r="A134" s="266"/>
      <c r="B134" s="267"/>
      <c r="C134" s="268"/>
      <c r="D134" s="267"/>
      <c r="E134" s="267"/>
      <c r="F134" s="267"/>
      <c r="G134" s="269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</row>
    <row r="135" spans="1:31" x14ac:dyDescent="0.2">
      <c r="A135" s="266"/>
      <c r="B135" s="267"/>
      <c r="C135" s="268"/>
      <c r="D135" s="267"/>
      <c r="E135" s="267"/>
      <c r="F135" s="267"/>
      <c r="G135" s="269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</row>
    <row r="136" spans="1:31" x14ac:dyDescent="0.2">
      <c r="A136" s="270"/>
      <c r="B136" s="271"/>
      <c r="C136" s="272"/>
      <c r="D136" s="271"/>
      <c r="E136" s="271"/>
      <c r="F136" s="271"/>
      <c r="G136" s="273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</row>
    <row r="137" spans="1:31" x14ac:dyDescent="0.2">
      <c r="A137" s="6"/>
      <c r="B137" s="7" t="s">
        <v>288</v>
      </c>
      <c r="C137" s="197" t="s">
        <v>288</v>
      </c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</row>
    <row r="138" spans="1:31" x14ac:dyDescent="0.2">
      <c r="C138" s="199"/>
      <c r="AE138" t="s">
        <v>292</v>
      </c>
    </row>
  </sheetData>
  <mergeCells count="6">
    <mergeCell ref="A132:G136"/>
    <mergeCell ref="A1:G1"/>
    <mergeCell ref="C2:G2"/>
    <mergeCell ref="C3:G3"/>
    <mergeCell ref="C4:G4"/>
    <mergeCell ref="A131:C131"/>
  </mergeCells>
  <pageMargins left="0.39370078740157499" right="0.19685039370078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Dita Zelená</cp:lastModifiedBy>
  <cp:lastPrinted>2014-02-28T09:52:57Z</cp:lastPrinted>
  <dcterms:created xsi:type="dcterms:W3CDTF">2009-04-08T07:15:50Z</dcterms:created>
  <dcterms:modified xsi:type="dcterms:W3CDTF">2025-07-21T06:28:27Z</dcterms:modified>
</cp:coreProperties>
</file>