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budova\rekonstrukce přízemí\final\"/>
    </mc:Choice>
  </mc:AlternateContent>
  <bookViews>
    <workbookView xWindow="0" yWindow="0" windowWidth="28800" windowHeight="12330"/>
  </bookViews>
  <sheets>
    <sheet name="Rekapitulace stavby" sheetId="1" r:id="rId1"/>
    <sheet name="ESO 01 - Elektroinstalace..." sheetId="2" r:id="rId2"/>
    <sheet name="Pokyny pro vyplnění" sheetId="3" r:id="rId3"/>
  </sheets>
  <definedNames>
    <definedName name="_xlnm._FilterDatabase" localSheetId="1" hidden="1">'ESO 01 - Elektroinstalace...'!$C$90:$K$227</definedName>
    <definedName name="_xlnm.Print_Titles" localSheetId="1">'ESO 01 - Elektroinstalace...'!$90:$90</definedName>
    <definedName name="_xlnm.Print_Titles" localSheetId="0">'Rekapitulace stavby'!$52:$52</definedName>
    <definedName name="_xlnm.Print_Area" localSheetId="1">'ESO 01 - Elektroinstalace...'!$C$4:$J$39,'ESO 01 - Elektroinstalace...'!$C$45:$J$72,'ESO 01 - Elektroinstalace...'!$C$78:$K$227</definedName>
    <definedName name="_xlnm.Print_Area" localSheetId="2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 s="1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T220" i="2" s="1"/>
  <c r="T219" i="2" s="1"/>
  <c r="R221" i="2"/>
  <c r="R220" i="2"/>
  <c r="R219" i="2" s="1"/>
  <c r="P221" i="2"/>
  <c r="P220" i="2" s="1"/>
  <c r="P219" i="2" s="1"/>
  <c r="BI217" i="2"/>
  <c r="BH217" i="2"/>
  <c r="BG217" i="2"/>
  <c r="BF217" i="2"/>
  <c r="T217" i="2"/>
  <c r="T216" i="2"/>
  <c r="T215" i="2" s="1"/>
  <c r="R217" i="2"/>
  <c r="R216" i="2" s="1"/>
  <c r="R215" i="2" s="1"/>
  <c r="P217" i="2"/>
  <c r="P216" i="2"/>
  <c r="P215" i="2" s="1"/>
  <c r="BI213" i="2"/>
  <c r="BH213" i="2"/>
  <c r="BG213" i="2"/>
  <c r="BF213" i="2"/>
  <c r="T213" i="2"/>
  <c r="R213" i="2"/>
  <c r="P213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6" i="2"/>
  <c r="BH106" i="2"/>
  <c r="BG106" i="2"/>
  <c r="BF106" i="2"/>
  <c r="T106" i="2"/>
  <c r="R106" i="2"/>
  <c r="P106" i="2"/>
  <c r="BI104" i="2"/>
  <c r="BH104" i="2"/>
  <c r="BG104" i="2"/>
  <c r="BF104" i="2"/>
  <c r="T104" i="2"/>
  <c r="R104" i="2"/>
  <c r="P104" i="2"/>
  <c r="BI102" i="2"/>
  <c r="BH102" i="2"/>
  <c r="BG102" i="2"/>
  <c r="BF102" i="2"/>
  <c r="T102" i="2"/>
  <c r="R102" i="2"/>
  <c r="P102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6" i="2"/>
  <c r="BH96" i="2"/>
  <c r="BG96" i="2"/>
  <c r="BF96" i="2"/>
  <c r="T96" i="2"/>
  <c r="R96" i="2"/>
  <c r="P96" i="2"/>
  <c r="BI94" i="2"/>
  <c r="BH94" i="2"/>
  <c r="BG94" i="2"/>
  <c r="BF94" i="2"/>
  <c r="T94" i="2"/>
  <c r="R94" i="2"/>
  <c r="P94" i="2"/>
  <c r="J88" i="2"/>
  <c r="J87" i="2"/>
  <c r="F87" i="2"/>
  <c r="F85" i="2"/>
  <c r="E83" i="2"/>
  <c r="J55" i="2"/>
  <c r="J54" i="2"/>
  <c r="F54" i="2"/>
  <c r="F52" i="2"/>
  <c r="E50" i="2"/>
  <c r="J18" i="2"/>
  <c r="E18" i="2"/>
  <c r="F55" i="2" s="1"/>
  <c r="J17" i="2"/>
  <c r="J12" i="2"/>
  <c r="J52" i="2"/>
  <c r="E7" i="2"/>
  <c r="E48" i="2"/>
  <c r="L50" i="1"/>
  <c r="AM50" i="1"/>
  <c r="AM49" i="1"/>
  <c r="L49" i="1"/>
  <c r="AM47" i="1"/>
  <c r="L47" i="1"/>
  <c r="L45" i="1"/>
  <c r="L44" i="1"/>
  <c r="BK195" i="2"/>
  <c r="BK150" i="2"/>
  <c r="J192" i="2"/>
  <c r="J171" i="2"/>
  <c r="BK224" i="2"/>
  <c r="J148" i="2"/>
  <c r="J178" i="2"/>
  <c r="BK148" i="2"/>
  <c r="BK104" i="2"/>
  <c r="J157" i="2"/>
  <c r="J203" i="2"/>
  <c r="J129" i="2"/>
  <c r="J104" i="2"/>
  <c r="J136" i="2"/>
  <c r="BK152" i="2"/>
  <c r="BK187" i="2"/>
  <c r="BK208" i="2"/>
  <c r="BK171" i="2"/>
  <c r="BK217" i="2"/>
  <c r="J144" i="2"/>
  <c r="J205" i="2"/>
  <c r="J159" i="2"/>
  <c r="J184" i="2"/>
  <c r="BK192" i="2"/>
  <c r="J197" i="2"/>
  <c r="BK205" i="2"/>
  <c r="BK166" i="2"/>
  <c r="J142" i="2"/>
  <c r="J176" i="2"/>
  <c r="J221" i="2"/>
  <c r="BK125" i="2"/>
  <c r="BK108" i="2"/>
  <c r="BK206" i="2"/>
  <c r="J200" i="2"/>
  <c r="J208" i="2"/>
  <c r="BK172" i="2"/>
  <c r="J146" i="2"/>
  <c r="BK162" i="2"/>
  <c r="J224" i="2"/>
  <c r="BK213" i="2"/>
  <c r="BK188" i="2"/>
  <c r="J100" i="2"/>
  <c r="BK112" i="2"/>
  <c r="J210" i="2"/>
  <c r="BK191" i="2"/>
  <c r="J154" i="2"/>
  <c r="BK110" i="2"/>
  <c r="BK164" i="2"/>
  <c r="J174" i="2"/>
  <c r="BK186" i="2"/>
  <c r="BK179" i="2"/>
  <c r="J118" i="2"/>
  <c r="BK160" i="2"/>
  <c r="J138" i="2"/>
  <c r="J110" i="2"/>
  <c r="BK197" i="2"/>
  <c r="J166" i="2"/>
  <c r="J213" i="2"/>
  <c r="BK106" i="2"/>
  <c r="BK123" i="2"/>
  <c r="J226" i="2"/>
  <c r="J133" i="2"/>
  <c r="BK221" i="2"/>
  <c r="BK96" i="2"/>
  <c r="J187" i="2"/>
  <c r="BK102" i="2"/>
  <c r="BK118" i="2"/>
  <c r="J150" i="2"/>
  <c r="J191" i="2"/>
  <c r="J94" i="2"/>
  <c r="BK169" i="2"/>
  <c r="BK226" i="2"/>
  <c r="BK211" i="2"/>
  <c r="J112" i="2"/>
  <c r="BK202" i="2"/>
  <c r="J179" i="2"/>
  <c r="BK155" i="2"/>
  <c r="BK189" i="2"/>
  <c r="J162" i="2"/>
  <c r="BK210" i="2"/>
  <c r="J188" i="2"/>
  <c r="J125" i="2"/>
  <c r="J167" i="2"/>
  <c r="J189" i="2"/>
  <c r="J177" i="2"/>
  <c r="J169" i="2"/>
  <c r="J106" i="2"/>
  <c r="BK114" i="2"/>
  <c r="J160" i="2"/>
  <c r="J158" i="2"/>
  <c r="J102" i="2"/>
  <c r="BK176" i="2"/>
  <c r="BK138" i="2"/>
  <c r="J195" i="2"/>
  <c r="BK200" i="2"/>
  <c r="BK182" i="2"/>
  <c r="J120" i="2"/>
  <c r="J186" i="2"/>
  <c r="J108" i="2"/>
  <c r="BK133" i="2"/>
  <c r="BK142" i="2"/>
  <c r="AS54" i="1"/>
  <c r="J206" i="2"/>
  <c r="BK178" i="2"/>
  <c r="BK100" i="2"/>
  <c r="BK116" i="2"/>
  <c r="J153" i="2"/>
  <c r="BK194" i="2"/>
  <c r="J98" i="2"/>
  <c r="BK144" i="2"/>
  <c r="BK157" i="2"/>
  <c r="J114" i="2"/>
  <c r="BK184" i="2"/>
  <c r="J131" i="2"/>
  <c r="BK146" i="2"/>
  <c r="BK154" i="2"/>
  <c r="J194" i="2"/>
  <c r="BK131" i="2"/>
  <c r="J152" i="2"/>
  <c r="BK153" i="2"/>
  <c r="J135" i="2"/>
  <c r="J172" i="2"/>
  <c r="BK120" i="2"/>
  <c r="J181" i="2"/>
  <c r="J164" i="2"/>
  <c r="BK181" i="2"/>
  <c r="J140" i="2"/>
  <c r="BK177" i="2"/>
  <c r="J211" i="2"/>
  <c r="J123" i="2"/>
  <c r="BK174" i="2"/>
  <c r="BK159" i="2"/>
  <c r="J116" i="2"/>
  <c r="BK158" i="2"/>
  <c r="J155" i="2"/>
  <c r="J182" i="2"/>
  <c r="J96" i="2"/>
  <c r="BK135" i="2"/>
  <c r="BK129" i="2"/>
  <c r="BK94" i="2"/>
  <c r="J202" i="2"/>
  <c r="BK167" i="2"/>
  <c r="BK98" i="2"/>
  <c r="BK203" i="2"/>
  <c r="BK136" i="2"/>
  <c r="BK140" i="2"/>
  <c r="J217" i="2"/>
  <c r="BK93" i="2" l="1"/>
  <c r="P128" i="2"/>
  <c r="BK199" i="2"/>
  <c r="J199" i="2"/>
  <c r="J65" i="2" s="1"/>
  <c r="R93" i="2"/>
  <c r="R122" i="2"/>
  <c r="P199" i="2"/>
  <c r="T93" i="2"/>
  <c r="BK128" i="2"/>
  <c r="J128" i="2"/>
  <c r="J64" i="2"/>
  <c r="T128" i="2"/>
  <c r="R199" i="2"/>
  <c r="P223" i="2"/>
  <c r="P222" i="2"/>
  <c r="P93" i="2"/>
  <c r="BK122" i="2"/>
  <c r="J122" i="2"/>
  <c r="J62" i="2"/>
  <c r="P122" i="2"/>
  <c r="T122" i="2"/>
  <c r="R128" i="2"/>
  <c r="R127" i="2"/>
  <c r="T199" i="2"/>
  <c r="BK223" i="2"/>
  <c r="J223" i="2"/>
  <c r="J71" i="2"/>
  <c r="R223" i="2"/>
  <c r="R222" i="2" s="1"/>
  <c r="T223" i="2"/>
  <c r="T222" i="2"/>
  <c r="BK216" i="2"/>
  <c r="J216" i="2" s="1"/>
  <c r="J67" i="2" s="1"/>
  <c r="BK220" i="2"/>
  <c r="J220" i="2" s="1"/>
  <c r="J69" i="2" s="1"/>
  <c r="BE136" i="2"/>
  <c r="BE154" i="2"/>
  <c r="BE159" i="2"/>
  <c r="BE167" i="2"/>
  <c r="BE125" i="2"/>
  <c r="BE144" i="2"/>
  <c r="BE155" i="2"/>
  <c r="E81" i="2"/>
  <c r="BE123" i="2"/>
  <c r="BE94" i="2"/>
  <c r="BE102" i="2"/>
  <c r="BE131" i="2"/>
  <c r="BE146" i="2"/>
  <c r="BE160" i="2"/>
  <c r="BE171" i="2"/>
  <c r="BE172" i="2"/>
  <c r="BE188" i="2"/>
  <c r="J85" i="2"/>
  <c r="BE108" i="2"/>
  <c r="BE112" i="2"/>
  <c r="BE133" i="2"/>
  <c r="BE135" i="2"/>
  <c r="BE138" i="2"/>
  <c r="BE142" i="2"/>
  <c r="BE164" i="2"/>
  <c r="BE166" i="2"/>
  <c r="BE174" i="2"/>
  <c r="BE176" i="2"/>
  <c r="BE177" i="2"/>
  <c r="BE178" i="2"/>
  <c r="BE179" i="2"/>
  <c r="BE182" i="2"/>
  <c r="BE186" i="2"/>
  <c r="BE187" i="2"/>
  <c r="BE213" i="2"/>
  <c r="BE104" i="2"/>
  <c r="BE191" i="2"/>
  <c r="BE192" i="2"/>
  <c r="BE194" i="2"/>
  <c r="BE195" i="2"/>
  <c r="BE217" i="2"/>
  <c r="BE96" i="2"/>
  <c r="BE118" i="2"/>
  <c r="BE157" i="2"/>
  <c r="BE184" i="2"/>
  <c r="BE189" i="2"/>
  <c r="BE208" i="2"/>
  <c r="BE210" i="2"/>
  <c r="BE152" i="2"/>
  <c r="BE224" i="2"/>
  <c r="F88" i="2"/>
  <c r="BE100" i="2"/>
  <c r="BE106" i="2"/>
  <c r="BE129" i="2"/>
  <c r="BE150" i="2"/>
  <c r="BE158" i="2"/>
  <c r="BE181" i="2"/>
  <c r="BE110" i="2"/>
  <c r="BE114" i="2"/>
  <c r="BE116" i="2"/>
  <c r="BE120" i="2"/>
  <c r="BE140" i="2"/>
  <c r="BE169" i="2"/>
  <c r="BE148" i="2"/>
  <c r="BE153" i="2"/>
  <c r="BE162" i="2"/>
  <c r="BE203" i="2"/>
  <c r="BE206" i="2"/>
  <c r="BE211" i="2"/>
  <c r="BE221" i="2"/>
  <c r="BE197" i="2"/>
  <c r="BE200" i="2"/>
  <c r="BE202" i="2"/>
  <c r="BE205" i="2"/>
  <c r="BE226" i="2"/>
  <c r="BE98" i="2"/>
  <c r="F37" i="2"/>
  <c r="BD55" i="1"/>
  <c r="BD54" i="1" s="1"/>
  <c r="W33" i="1" s="1"/>
  <c r="F36" i="2"/>
  <c r="BC55" i="1"/>
  <c r="BC54" i="1" s="1"/>
  <c r="AY54" i="1" s="1"/>
  <c r="J34" i="2"/>
  <c r="AW55" i="1"/>
  <c r="F34" i="2"/>
  <c r="BA55" i="1" s="1"/>
  <c r="BA54" i="1" s="1"/>
  <c r="AW54" i="1" s="1"/>
  <c r="AK30" i="1" s="1"/>
  <c r="F35" i="2"/>
  <c r="BB55" i="1"/>
  <c r="BB54" i="1"/>
  <c r="AX54" i="1" s="1"/>
  <c r="T92" i="2" l="1"/>
  <c r="P92" i="2"/>
  <c r="T127" i="2"/>
  <c r="T91" i="2"/>
  <c r="R92" i="2"/>
  <c r="R91" i="2"/>
  <c r="P127" i="2"/>
  <c r="BK92" i="2"/>
  <c r="J92" i="2" s="1"/>
  <c r="J60" i="2" s="1"/>
  <c r="J93" i="2"/>
  <c r="J61" i="2"/>
  <c r="BK219" i="2"/>
  <c r="J219" i="2"/>
  <c r="J68" i="2"/>
  <c r="BK127" i="2"/>
  <c r="J127" i="2" s="1"/>
  <c r="J63" i="2" s="1"/>
  <c r="BK215" i="2"/>
  <c r="J215" i="2"/>
  <c r="J66" i="2" s="1"/>
  <c r="BK222" i="2"/>
  <c r="J222" i="2"/>
  <c r="J70" i="2"/>
  <c r="W31" i="1"/>
  <c r="W32" i="1"/>
  <c r="J33" i="2"/>
  <c r="AV55" i="1"/>
  <c r="AT55" i="1" s="1"/>
  <c r="W30" i="1"/>
  <c r="F33" i="2"/>
  <c r="AZ55" i="1"/>
  <c r="AZ54" i="1" s="1"/>
  <c r="AV54" i="1" s="1"/>
  <c r="AK29" i="1" s="1"/>
  <c r="P91" i="2" l="1"/>
  <c r="AU55" i="1"/>
  <c r="BK91" i="2"/>
  <c r="J91" i="2"/>
  <c r="J59" i="2" s="1"/>
  <c r="W29" i="1"/>
  <c r="AT54" i="1"/>
  <c r="AU54" i="1"/>
  <c r="J30" i="2" l="1"/>
  <c r="AG55" i="1"/>
  <c r="AG54" i="1"/>
  <c r="AK26" i="1" s="1"/>
  <c r="J39" i="2" l="1"/>
  <c r="AN55" i="1"/>
  <c r="AK35" i="1"/>
  <c r="AN54" i="1"/>
</calcChain>
</file>

<file path=xl/sharedStrings.xml><?xml version="1.0" encoding="utf-8"?>
<sst xmlns="http://schemas.openxmlformats.org/spreadsheetml/2006/main" count="2142" uniqueCount="678">
  <si>
    <t>Export Komplet</t>
  </si>
  <si>
    <t>VZ</t>
  </si>
  <si>
    <t>2.0</t>
  </si>
  <si>
    <t>ZAMOK</t>
  </si>
  <si>
    <t>False</t>
  </si>
  <si>
    <t>{e328f6db-571f-4171-b170-394de6bd682e}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</si>
  <si>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</si>
  <si>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</si>
  <si>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</si>
  <si>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</si>
  <si>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</si>
  <si>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</si>
  <si>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</si>
  <si>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</si>
  <si>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E2025-06-004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</si>
  <si>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</si>
  <si>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</si>
  <si>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Rekonstrukce elektroinstalace 1NP  budovy Městského úřadu 2</t>
  </si>
  <si>
    <t>KSO:</t>
  </si>
  <si>
    <t/>
  </si>
  <si>
    <t>CC-CZ:</t>
  </si>
  <si>
    <t>Místo:</t>
  </si>
  <si>
    <t>Strakonice</t>
  </si>
  <si>
    <t>Datum:</t>
  </si>
  <si>
    <t>11. 6. 2025</t>
  </si>
  <si>
    <t>Zadavatel:</t>
  </si>
  <si>
    <t>IČ:</t>
  </si>
  <si>
    <t>00251810</t>
  </si>
  <si>
    <t>Město Strakonice</t>
  </si>
  <si>
    <t>DIČ:</t>
  </si>
  <si>
    <t>CZ00251810</t>
  </si>
  <si>
    <t>Účastník:</t>
  </si>
  <si>
    <t>Vyplň údaj</t>
  </si>
  <si>
    <t>Projektant:</t>
  </si>
  <si>
    <t>62836757</t>
  </si>
  <si>
    <t>Patrik Augustin</t>
  </si>
  <si>
    <t>CZ7302174781</t>
  </si>
  <si>
    <t>True</t>
  </si>
  <si>
    <t>Zpracovatel:</t>
  </si>
  <si>
    <t>19849800</t>
  </si>
  <si>
    <t>TOPERCZ revize s.r.o.</t>
  </si>
  <si>
    <t>CZ19849800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</si>
  <si>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</si>
  <si>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</si>
  <si>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</si>
  <si>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</si>
  <si>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</si>
  <si>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</si>
  <si>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</si>
  <si>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</si>
  <si>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</si>
  <si>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</si>
  <si>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</si>
  <si>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</si>
  <si>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</si>
  <si>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</si>
  <si>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</si>
  <si>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</si>
  <si>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</si>
  <si>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</si>
  <si>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</si>
  <si>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</si>
  <si>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</si>
  <si>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</si>
  <si>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</si>
  <si>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</si>
  <si>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</si>
  <si>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</si>
  <si>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</si>
  <si>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</si>
  <si>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</si>
  <si>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</si>
  <si>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</si>
  <si>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</si>
  <si>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</si>
  <si>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</si>
  <si>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</si>
  <si>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</si>
  <si>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</si>
  <si>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</si>
  <si>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</si>
  <si>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</si>
  <si>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</si>
  <si>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ESO 01</t>
  </si>
  <si>
    <t>Elektroinstalace 1NP budova MU2</t>
  </si>
  <si>
    <t>STA</t>
  </si>
  <si>
    <t>1</t>
  </si>
  <si>
    <t>{c6244d79-348d-4233-86d0-de618122dcd1}</t>
  </si>
  <si>
    <t>2</t>
  </si>
  <si>
    <t>KRYCÍ LIST SOUPISU PRACÍ</t>
  </si>
  <si>
    <t>Objekt:</t>
  </si>
  <si>
    <t>ESO 01 - Elektroinstalace 1NP budova MU2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</si>
  <si>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</si>
  <si>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</si>
  <si>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</si>
  <si>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</si>
  <si>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</si>
  <si>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</si>
  <si>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</si>
  <si>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</si>
  <si>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741 - Elektroinstalace - silnoproud</t>
  </si>
  <si>
    <t xml:space="preserve">    742 - Elektroinstalace - slaboproud</t>
  </si>
  <si>
    <t>M - Práce a dodávky M</t>
  </si>
  <si>
    <t xml:space="preserve">    21-M - Elektromontáže</t>
  </si>
  <si>
    <t>N00 - Nepojmenované práce</t>
  </si>
  <si>
    <t xml:space="preserve">    N01 - Nepojmenovaný díl</t>
  </si>
  <si>
    <t>VRN - Vedlejší rozpočtové náklady</t>
  </si>
  <si>
    <t xml:space="preserve">    VRN1 - Průzkumné, zeměměřičské a projektové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</si>
  <si>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</si>
  <si>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</si>
  <si>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</si>
  <si>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</si>
  <si>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</si>
  <si>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</si>
  <si>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</si>
  <si>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</si>
  <si>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</si>
  <si>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</si>
  <si>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</si>
  <si>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</si>
  <si>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</si>
  <si>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</si>
  <si>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</si>
  <si>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</si>
  <si>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</si>
  <si>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</si>
  <si>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</si>
  <si>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741211817</t>
  </si>
  <si>
    <t>Demontáž rozvodnic kovových, uložených pod omítkou, krytí do IPx 4, plochy přes 0,8 m2</t>
  </si>
  <si>
    <t>kus</t>
  </si>
  <si>
    <t>CS ÚRS 2025 01</t>
  </si>
  <si>
    <t>16</t>
  </si>
  <si>
    <t>798955710</t>
  </si>
  <si>
    <t>Online PSC</t>
  </si>
  <si>
    <t>https://podminky.urs.cz/item/CS_URS_2025_01/741211817</t>
  </si>
  <si>
    <t>973031614</t>
  </si>
  <si>
    <t>Vysekání výklenků nebo kapes ve zdivu z cihel na maltu vápennou nebo vápenocementovou kapes pro špalíky a krabice, velikosti do 50x50x50 mm</t>
  </si>
  <si>
    <t>4</t>
  </si>
  <si>
    <t>-1334181470</t>
  </si>
  <si>
    <t>https://podminky.urs.cz/item/CS_URS_2025_01/973031614</t>
  </si>
  <si>
    <t>3</t>
  </si>
  <si>
    <t>741213843</t>
  </si>
  <si>
    <t>Demontáž kabelu z rozvodnice se zachováním funkčnosti silových, průřezu přes 4 do 10 mm2</t>
  </si>
  <si>
    <t>22644487</t>
  </si>
  <si>
    <t>https://podminky.urs.cz/item/CS_URS_2025_01/741213843</t>
  </si>
  <si>
    <t>741311815</t>
  </si>
  <si>
    <t>Demontáž spínačů bez zachování funkčnosti (do suti) nástěnných, pro prostředí normální do 10 A, připojení šroubové přes 2 svorky do 4 svorek</t>
  </si>
  <si>
    <t>788412480</t>
  </si>
  <si>
    <t>https://podminky.urs.cz/item/CS_URS_2025_01/741311815</t>
  </si>
  <si>
    <t>5</t>
  </si>
  <si>
    <t>741322865</t>
  </si>
  <si>
    <t>Demontáž jističů třípólových nn bez signálního kontaktu do 63 A ze skříně</t>
  </si>
  <si>
    <t>-9024332</t>
  </si>
  <si>
    <t>https://podminky.urs.cz/item/CS_URS_2025_01/741322865</t>
  </si>
  <si>
    <t>6</t>
  </si>
  <si>
    <t>741335817</t>
  </si>
  <si>
    <t>Demontáž relé časových</t>
  </si>
  <si>
    <t>1924285038</t>
  </si>
  <si>
    <t>https://podminky.urs.cz/item/CS_URS_2025_01/741335817</t>
  </si>
  <si>
    <t>7</t>
  </si>
  <si>
    <t>741336841</t>
  </si>
  <si>
    <t>Demontáž měřicích přístrojů elektroměru jednofázového nebo třífázového</t>
  </si>
  <si>
    <t>1294646974</t>
  </si>
  <si>
    <t>https://podminky.urs.cz/item/CS_URS_2025_01/741336841</t>
  </si>
  <si>
    <t>8</t>
  </si>
  <si>
    <t>741371823</t>
  </si>
  <si>
    <t>Demontáž svítidel bez zachování funkčnosti (do suti) interiérových modulového systému zářivkových, délky přes 1100 mm</t>
  </si>
  <si>
    <t>450315523</t>
  </si>
  <si>
    <t>https://podminky.urs.cz/item/CS_URS_2025_01/741371823</t>
  </si>
  <si>
    <t>741371841</t>
  </si>
  <si>
    <t>Demontáž svítidel bez zachování funkčnosti (do suti) interiérových se standardní paticí (E27, T5, GU10) nebo integrovaným zdrojem LED přisazených, ploše stropních do 0,09 m2</t>
  </si>
  <si>
    <t>-811856320</t>
  </si>
  <si>
    <t>https://podminky.urs.cz/item/CS_URS_2025_01/741371841</t>
  </si>
  <si>
    <t>10</t>
  </si>
  <si>
    <t>741371845</t>
  </si>
  <si>
    <t>Demontáž svítidel bez zachování funkčnosti (do suti) interiérových se standardní paticí (E27, T5, GU10) nebo integrovaným zdrojem LED přisazených, ploše nástěnných přes 0,09 do 0,36 m2</t>
  </si>
  <si>
    <t>-1782372473</t>
  </si>
  <si>
    <t>https://podminky.urs.cz/item/CS_URS_2025_01/741371845</t>
  </si>
  <si>
    <t>11</t>
  </si>
  <si>
    <t>741371873</t>
  </si>
  <si>
    <t>Demontáž svítidel bez zachování funkčnosti (do suti) interiérových se standardní paticí (E27, T5, GU10) nebo integrovaným zdrojem LED skleněných lustrového typu do 5 zdrojů</t>
  </si>
  <si>
    <t>-871181884</t>
  </si>
  <si>
    <t>https://podminky.urs.cz/item/CS_URS_2025_01/741371873</t>
  </si>
  <si>
    <t>69</t>
  </si>
  <si>
    <t>741374843</t>
  </si>
  <si>
    <t>Demontáž svítidel se zachováním funkčnosti interiérových se standardní paticí (E27, T5, GU10) nebo integrovaným zdrojem LED přisazených, ploše stropních přes 0,09 do 0,36 m2</t>
  </si>
  <si>
    <t>-2103768786</t>
  </si>
  <si>
    <t>https://podminky.urs.cz/item/CS_URS_2025_01/741374843</t>
  </si>
  <si>
    <t>974031137</t>
  </si>
  <si>
    <t>Vysekání rýh ve zdivu cihelném na maltu vápennou nebo vápenocementovou do hl. 50 mm a šířky do 300 mm</t>
  </si>
  <si>
    <t>m</t>
  </si>
  <si>
    <t>-231207695</t>
  </si>
  <si>
    <t>https://podminky.urs.cz/item/CS_URS_2025_01/974031137</t>
  </si>
  <si>
    <t>13</t>
  </si>
  <si>
    <t>973031346</t>
  </si>
  <si>
    <t>Vysekání výklenků nebo kapes ve zdivu z cihel na maltu vápennou nebo vápenocementovou kapes, plochy do 0,25 m2, hl. do 450 mm</t>
  </si>
  <si>
    <t>1483322698</t>
  </si>
  <si>
    <t>https://podminky.urs.cz/item/CS_URS_2025_01/973031346</t>
  </si>
  <si>
    <t>997</t>
  </si>
  <si>
    <t>Doprava suti a vybouraných hmot</t>
  </si>
  <si>
    <t>14</t>
  </si>
  <si>
    <t>997006512</t>
  </si>
  <si>
    <t>Vodorovná doprava suti na skládku s naložením na dopravní prostředek a složením přes 100 m do 1 km</t>
  </si>
  <si>
    <t>t</t>
  </si>
  <si>
    <t>314801262</t>
  </si>
  <si>
    <t>https://podminky.urs.cz/item/CS_URS_2025_01/997006512</t>
  </si>
  <si>
    <t>15</t>
  </si>
  <si>
    <t>997006519</t>
  </si>
  <si>
    <t>Vodorovná doprava suti na skládku Příplatek k ceně -6512 za každý další i započatý 1 km</t>
  </si>
  <si>
    <t>264578888</t>
  </si>
  <si>
    <t>https://podminky.urs.cz/item/CS_URS_2025_01/997006519</t>
  </si>
  <si>
    <t>PSV</t>
  </si>
  <si>
    <t>Práce a dodávky PSV</t>
  </si>
  <si>
    <t>741</t>
  </si>
  <si>
    <t>Elektroinstalace - silnoproud</t>
  </si>
  <si>
    <t>741110002</t>
  </si>
  <si>
    <t>Montáž trubek elektroinstalačních s nasunutím nebo našroubováním do krabic plastových tuhých, uložených pevně, vnější Ø přes 23 do 35 mm</t>
  </si>
  <si>
    <t>-1107796401</t>
  </si>
  <si>
    <t>https://podminky.urs.cz/item/CS_URS_2025_01/741110002</t>
  </si>
  <si>
    <t>17</t>
  </si>
  <si>
    <t>M</t>
  </si>
  <si>
    <t>11.258.250</t>
  </si>
  <si>
    <t>FRÄNKISCHE Trubka ohebná FFKu-EM-F-LS0H, 750N, pr.25, šedá, balení 50m</t>
  </si>
  <si>
    <t>32</t>
  </si>
  <si>
    <t>-2035199181</t>
  </si>
  <si>
    <t>VV</t>
  </si>
  <si>
    <t>150*1,05 'Přepočtené koeficientem množství</t>
  </si>
  <si>
    <t>18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</si>
  <si>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</si>
  <si>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</si>
  <si>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1452152525</t>
  </si>
  <si>
    <t>https://podminky.urs.cz/item/CS_URS_2025_01/741112001</t>
  </si>
  <si>
    <t>19</t>
  </si>
  <si>
    <t>34571450</t>
  </si>
  <si>
    <t>krabice pod omítku PVC přístrojová kruhová D 70mm</t>
  </si>
  <si>
    <t>712727961</t>
  </si>
  <si>
    <t>20</t>
  </si>
  <si>
    <t>741120001</t>
  </si>
  <si>
    <t>Montáž vodičů izolovaných měděných bez ukončení uložených pod omítku plných a laněných (např. CY), průřezu žíly 0,35 až 6 mm2</t>
  </si>
  <si>
    <t>1882258293</t>
  </si>
  <si>
    <t>https://podminky.urs.cz/item/CS_URS_2025_01/741120001</t>
  </si>
  <si>
    <t>PKB.711021</t>
  </si>
  <si>
    <t>CYKY-J 3x2,5</t>
  </si>
  <si>
    <t>km</t>
  </si>
  <si>
    <t>1267150608</t>
  </si>
  <si>
    <t>0,23*1,15 'Přepočtené koeficientem množství</t>
  </si>
  <si>
    <t>22</t>
  </si>
  <si>
    <t>10.048.243</t>
  </si>
  <si>
    <t>CYKY-J 5x1,5 (5Cx1,5)</t>
  </si>
  <si>
    <t>-2122821790</t>
  </si>
  <si>
    <t>320*1,15 'Přepočtené koeficientem množství</t>
  </si>
  <si>
    <t>23</t>
  </si>
  <si>
    <t>10.051.397</t>
  </si>
  <si>
    <t>CYKY-J 4x6 (4Bx6)</t>
  </si>
  <si>
    <t>-139946698</t>
  </si>
  <si>
    <t>30*1,15 'Přepočtené koeficientem množství</t>
  </si>
  <si>
    <t>24</t>
  </si>
  <si>
    <t>10.049.259</t>
  </si>
  <si>
    <t>JYSTY 2x2x0,8 rot</t>
  </si>
  <si>
    <t>1373486583</t>
  </si>
  <si>
    <t>150*1,15 'Přepočtené koeficientem množství</t>
  </si>
  <si>
    <t>25</t>
  </si>
  <si>
    <t>741120003</t>
  </si>
  <si>
    <t>Montáž vodičů izolovaných měděných bez ukončení uložených pod omítku plných a laněných (např. CY), průřezu žíly 10 až 16 mm2</t>
  </si>
  <si>
    <t>-1577388478</t>
  </si>
  <si>
    <t>https://podminky.urs.cz/item/CS_URS_2025_01/741120003</t>
  </si>
  <si>
    <t>26</t>
  </si>
  <si>
    <t>10.048.484</t>
  </si>
  <si>
    <t>CYKY-J 4x16 (4Bx16)</t>
  </si>
  <si>
    <t>1306330484</t>
  </si>
  <si>
    <t>25*1,15 'Přepočtené koeficientem množství</t>
  </si>
  <si>
    <t>27</t>
  </si>
  <si>
    <t>741210001</t>
  </si>
  <si>
    <t>Montáž rozvodnic oceloplechových nebo plastových bez zapojení vodičů běžných, hmotnosti do 20 kg</t>
  </si>
  <si>
    <t>1538335757</t>
  </si>
  <si>
    <t>https://podminky.urs.cz/item/CS_URS_2025_01/741210001</t>
  </si>
  <si>
    <t>28</t>
  </si>
  <si>
    <t>35711014</t>
  </si>
  <si>
    <t>rozvodnice nástěnná, plné dveře, IP41, 18 modulárních jednotek, vč. N/pE</t>
  </si>
  <si>
    <t>1128373073</t>
  </si>
  <si>
    <t>29</t>
  </si>
  <si>
    <t>1000117764</t>
  </si>
  <si>
    <t>HAG FW412FT Rozvaděč zapuštěný FW, IP30, tř. ochr.I, 48 mod., 7</t>
  </si>
  <si>
    <t>-1298676688</t>
  </si>
  <si>
    <t>30</t>
  </si>
  <si>
    <t>1000117767</t>
  </si>
  <si>
    <t>Rozvodnice kombi RE+ RH 60modulů</t>
  </si>
  <si>
    <t>-1033846234</t>
  </si>
  <si>
    <t>31</t>
  </si>
  <si>
    <t>741310023</t>
  </si>
  <si>
    <t>Montáž spínačů jedno nebo dvoupólových nástěnných se zapojením vodičů, pro prostředí normální přepínačů, řazení 6-střídavých s plynulou regulací intenzity osvětlení</t>
  </si>
  <si>
    <t>1554329719</t>
  </si>
  <si>
    <t>https://podminky.urs.cz/item/CS_URS_2025_01/741310023</t>
  </si>
  <si>
    <t>8500080780</t>
  </si>
  <si>
    <t>Kryt stmívač otočný ABB Tango bílá</t>
  </si>
  <si>
    <t>-451434381</t>
  </si>
  <si>
    <t>33</t>
  </si>
  <si>
    <t>8500147058</t>
  </si>
  <si>
    <t>Přístroj stmívač otočný univerzální ABB</t>
  </si>
  <si>
    <t>-592055301</t>
  </si>
  <si>
    <t>34</t>
  </si>
  <si>
    <t>8500155120</t>
  </si>
  <si>
    <t>Rámeček ABB Tango jednonásobný bílá</t>
  </si>
  <si>
    <t>-427135668</t>
  </si>
  <si>
    <t>35</t>
  </si>
  <si>
    <t>741210003</t>
  </si>
  <si>
    <t>Montáž rozvodnic oceloplechových nebo plastových bez zapojení vodičů běžných, hmotnosti do 100 kg</t>
  </si>
  <si>
    <t>815835286</t>
  </si>
  <si>
    <t>https://podminky.urs.cz/item/CS_URS_2025_01/741210003</t>
  </si>
  <si>
    <t>36</t>
  </si>
  <si>
    <t>741320105</t>
  </si>
  <si>
    <t>Montáž jističů se zapojením vodičů jednopólových nn do 25 A ve skříni</t>
  </si>
  <si>
    <t>-2065923074</t>
  </si>
  <si>
    <t>https://podminky.urs.cz/item/CS_URS_2025_01/741320105</t>
  </si>
  <si>
    <t>37</t>
  </si>
  <si>
    <t>741320163</t>
  </si>
  <si>
    <t>Montáž jističů se zapojením vodičů třípólových nn do 25 A s krytem</t>
  </si>
  <si>
    <t>1779084019</t>
  </si>
  <si>
    <t>https://podminky.urs.cz/item/CS_URS_2025_01/741320163</t>
  </si>
  <si>
    <t>38</t>
  </si>
  <si>
    <t>35822168</t>
  </si>
  <si>
    <t>jistič 3-pólový 20 A vypínací charakteristika B vypínací schopnost 6 kA</t>
  </si>
  <si>
    <t>1610775607</t>
  </si>
  <si>
    <t>39</t>
  </si>
  <si>
    <t>741320173</t>
  </si>
  <si>
    <t>Montáž jističů se zapojením vodičů třípólových nn do 63 A s krytem</t>
  </si>
  <si>
    <t>-1915126841</t>
  </si>
  <si>
    <t>https://podminky.urs.cz/item/CS_URS_2025_01/741320173</t>
  </si>
  <si>
    <t>40</t>
  </si>
  <si>
    <t>741321003</t>
  </si>
  <si>
    <t>Montáž proudových chráničů se zapojením vodičů dvoupólových nn do 25 A ve skříni</t>
  </si>
  <si>
    <t>-111406744</t>
  </si>
  <si>
    <t>https://podminky.urs.cz/item/CS_URS_2025_01/741321003</t>
  </si>
  <si>
    <t>41</t>
  </si>
  <si>
    <t>1030085868</t>
  </si>
  <si>
    <t>Chránič dvoupolový ABB 2CSF202101R0160 F202 A-16/0,01 Chrániče compact F 200, F202A-16/0,01</t>
  </si>
  <si>
    <t>525038111</t>
  </si>
  <si>
    <t>42</t>
  </si>
  <si>
    <t>741331032</t>
  </si>
  <si>
    <t>Montáž měřicích přístrojů se zapojením vodičů elektroměru třífázového</t>
  </si>
  <si>
    <t>483365150</t>
  </si>
  <si>
    <t>https://podminky.urs.cz/item/CS_URS_2025_01/741331032</t>
  </si>
  <si>
    <t>43</t>
  </si>
  <si>
    <t>741371002</t>
  </si>
  <si>
    <t>Montáž svítidel zářivkových se zapojením vodičů bytových nebo společenských místností stropních přisazených 1 zdroj s krytem</t>
  </si>
  <si>
    <t>1245818974</t>
  </si>
  <si>
    <t>https://podminky.urs.cz/item/CS_URS_2025_01/741371002</t>
  </si>
  <si>
    <t>44</t>
  </si>
  <si>
    <t>10.186.715</t>
  </si>
  <si>
    <t>Lineální závěsné LED svítidlo LINO II 120 cm bílé</t>
  </si>
  <si>
    <t>-126102165</t>
  </si>
  <si>
    <t>45</t>
  </si>
  <si>
    <t>10.658.687</t>
  </si>
  <si>
    <t>Závěsné svítidlo Arcchio Sharelyn LED 80 cm bílé</t>
  </si>
  <si>
    <t>2025077242</t>
  </si>
  <si>
    <t>46</t>
  </si>
  <si>
    <t>1685508</t>
  </si>
  <si>
    <t xml:space="preserve">ZAVESNY SYSTEM LANKA </t>
  </si>
  <si>
    <t>1183033770</t>
  </si>
  <si>
    <t>47</t>
  </si>
  <si>
    <t>1895620696</t>
  </si>
  <si>
    <t>48</t>
  </si>
  <si>
    <t>34814407</t>
  </si>
  <si>
    <t>Zuma Line - LED Obrazové svítidlo LED/20W/230V 60 cm bílá</t>
  </si>
  <si>
    <t>-1093579698</t>
  </si>
  <si>
    <t>49</t>
  </si>
  <si>
    <t>741372042</t>
  </si>
  <si>
    <t>Montáž svítidel s integrovaným zdrojem LED se zapojením vodičů interiérových přisazených stropních páskových lištových - skleněná vitráž</t>
  </si>
  <si>
    <t>-1404645745</t>
  </si>
  <si>
    <t>https://podminky.urs.cz/item/CS_URS_2025_01/741372042</t>
  </si>
  <si>
    <t>50</t>
  </si>
  <si>
    <t>34774012</t>
  </si>
  <si>
    <t>LED pásek 12V do 10W/m</t>
  </si>
  <si>
    <t>-1852934491</t>
  </si>
  <si>
    <t>2*1,08 'Přepočtené koeficientem množství</t>
  </si>
  <si>
    <t>51</t>
  </si>
  <si>
    <t>1716323</t>
  </si>
  <si>
    <t>AL PROFIL V SDK, LED PASEK RGB+W 24V 11W</t>
  </si>
  <si>
    <t>-587023524</t>
  </si>
  <si>
    <t>52</t>
  </si>
  <si>
    <t>ADI.0098622.URS</t>
  </si>
  <si>
    <t xml:space="preserve">opticko kouřový hlásič </t>
  </si>
  <si>
    <t>-766124112</t>
  </si>
  <si>
    <t>53</t>
  </si>
  <si>
    <t>1000180718</t>
  </si>
  <si>
    <t>DAM Pohybové čidlo PIR SES09WH 1200W 180° IP44 bílé</t>
  </si>
  <si>
    <t>-1853049224</t>
  </si>
  <si>
    <t>54</t>
  </si>
  <si>
    <t>741372079</t>
  </si>
  <si>
    <t>Montáž svítidel s integrovaným zdrojem LED se zapojením vodičů interiérových přisazených stropních nouzových s piktogramem</t>
  </si>
  <si>
    <t>-613427483</t>
  </si>
  <si>
    <t>https://podminky.urs.cz/item/CS_URS_2025_01/741372079</t>
  </si>
  <si>
    <t>55</t>
  </si>
  <si>
    <t>34835015</t>
  </si>
  <si>
    <t>svítidlo LED nouzové přisazené baterie 3h piktogram</t>
  </si>
  <si>
    <t>-1830751470</t>
  </si>
  <si>
    <t>56</t>
  </si>
  <si>
    <t>741372111</t>
  </si>
  <si>
    <t>Montáž svítidel s integrovaným zdrojem LED se zapojením vodičů interiérových vestavných stropních panelových hranatých nebo kruhových, plochy do 0,09 m2 info tabule</t>
  </si>
  <si>
    <t>-857362546</t>
  </si>
  <si>
    <t>https://podminky.urs.cz/item/CS_URS_2025_01/741372111</t>
  </si>
  <si>
    <t>71</t>
  </si>
  <si>
    <t>1725746</t>
  </si>
  <si>
    <t>LED PANEL 48W 3000K 4100LM 30X120cm</t>
  </si>
  <si>
    <t>-277051046</t>
  </si>
  <si>
    <t>57</t>
  </si>
  <si>
    <t>741378022</t>
  </si>
  <si>
    <t>Zřízení upevňovacích bodů pro svítidla s vyvrtáním díry závěsu stropního lankového ve zdivu</t>
  </si>
  <si>
    <t>884749958</t>
  </si>
  <si>
    <t>https://podminky.urs.cz/item/CS_URS_2025_01/741378022</t>
  </si>
  <si>
    <t>58</t>
  </si>
  <si>
    <t>998741101</t>
  </si>
  <si>
    <t>Přesun hmot pro silnoproud stanovený z hmotnosti přesunovaného materiálu vodorovná dopravní vzdálenost do 50 m základní v objektech výšky do 6 m včetně elektromateriálu</t>
  </si>
  <si>
    <t>750574840</t>
  </si>
  <si>
    <t>https://podminky.urs.cz/item/CS_URS_2025_01/998741101</t>
  </si>
  <si>
    <t>742</t>
  </si>
  <si>
    <t>Elektroinstalace - slaboproud</t>
  </si>
  <si>
    <t>59</t>
  </si>
  <si>
    <t>742210521</t>
  </si>
  <si>
    <t>Zkoušky a revize EPS revize výchozí systému EPS na jeden detektor</t>
  </si>
  <si>
    <t>-577726181</t>
  </si>
  <si>
    <t>https://podminky.urs.cz/item/CS_URS_2025_01/742210521</t>
  </si>
  <si>
    <t>60</t>
  </si>
  <si>
    <t>59081437</t>
  </si>
  <si>
    <t>hlásič kombinovaný adresný, teplotní a detektor CO</t>
  </si>
  <si>
    <t>1225756496</t>
  </si>
  <si>
    <t>61</t>
  </si>
  <si>
    <t>742220231</t>
  </si>
  <si>
    <t>Montáž příslušenství pro PZTS kombinovaný kloubový držák pro pohybový detektor na strop nebo na stěnu</t>
  </si>
  <si>
    <t>-596847393</t>
  </si>
  <si>
    <t>https://podminky.urs.cz/item/CS_URS_2025_01/742220231</t>
  </si>
  <si>
    <t>62</t>
  </si>
  <si>
    <t>ADI.0097667.URS</t>
  </si>
  <si>
    <t>Kloubový držák pro detektory řady SCM a Viewguard</t>
  </si>
  <si>
    <t>-364834598</t>
  </si>
  <si>
    <t>63</t>
  </si>
  <si>
    <t>742330044</t>
  </si>
  <si>
    <t>Montáž strukturované kabeláže zásuvek datových pod omítku, do nábytku, do parapetního žlabu nebo podlahové krabice 1 až 6 pozic</t>
  </si>
  <si>
    <t>2040615079</t>
  </si>
  <si>
    <t>https://podminky.urs.cz/item/CS_URS_2025_01/742330044</t>
  </si>
  <si>
    <t>64</t>
  </si>
  <si>
    <t>37451175</t>
  </si>
  <si>
    <t>modul zásuvkový se záclonkou úhlový (neosazený) pro keystone 2xRJ45 45x45mm</t>
  </si>
  <si>
    <t>1156717797</t>
  </si>
  <si>
    <t>10*1,15 'Přepočtené koeficientem množství</t>
  </si>
  <si>
    <t>65</t>
  </si>
  <si>
    <t>34539100</t>
  </si>
  <si>
    <t>rámeček datové zásuvky pro 2 moduly 22,5x45mm</t>
  </si>
  <si>
    <t>-1375709064</t>
  </si>
  <si>
    <t>66</t>
  </si>
  <si>
    <t>998742101</t>
  </si>
  <si>
    <t>Přesun hmot pro slaboproud stanovený z hmotnosti přesunovaného materiálu vodorovná dopravní vzdálenost do 50 m základní v objektech výšky do 6 m</t>
  </si>
  <si>
    <t>1092113565</t>
  </si>
  <si>
    <t>https://podminky.urs.cz/item/CS_URS_2025_01/998742101</t>
  </si>
  <si>
    <t>67</t>
  </si>
  <si>
    <t>-109702026</t>
  </si>
  <si>
    <t>Práce a dodávky M</t>
  </si>
  <si>
    <t>21-M</t>
  </si>
  <si>
    <t>Elektromontáže</t>
  </si>
  <si>
    <t>70</t>
  </si>
  <si>
    <t>210280002</t>
  </si>
  <si>
    <t>Zkoušky a prohlídky elektrických rozvodů a zařízení celková prohlídka, zkoušení, měření a vyhotovení revizní zprávy pro objem montážních prací přes 100 do 500 tisíc Kč</t>
  </si>
  <si>
    <t>1136988411</t>
  </si>
  <si>
    <t>https://podminky.urs.cz/item/CS_URS_2025_01/210280002</t>
  </si>
  <si>
    <t>N00</t>
  </si>
  <si>
    <t>Nepojmenované práce</t>
  </si>
  <si>
    <t>N01</t>
  </si>
  <si>
    <t>Nepojmenovaný díl</t>
  </si>
  <si>
    <t>68</t>
  </si>
  <si>
    <t>VRN</t>
  </si>
  <si>
    <t>Doprava materiálu a osob</t>
  </si>
  <si>
    <t>ks</t>
  </si>
  <si>
    <t>512</t>
  </si>
  <si>
    <t>-769263981</t>
  </si>
  <si>
    <t>Vedlejší rozpočtové náklady</t>
  </si>
  <si>
    <t>VRN1</t>
  </si>
  <si>
    <t>Průzkumné, zeměměřičské a projektové práce</t>
  </si>
  <si>
    <t>72</t>
  </si>
  <si>
    <t>013254000</t>
  </si>
  <si>
    <t>Dokumentace skutečného provedení stavby</t>
  </si>
  <si>
    <t>…</t>
  </si>
  <si>
    <t>1024</t>
  </si>
  <si>
    <t>-1267271241</t>
  </si>
  <si>
    <t>https://podminky.urs.cz/item/CS_URS_2025_01/013254000</t>
  </si>
  <si>
    <t>73</t>
  </si>
  <si>
    <t>013294000</t>
  </si>
  <si>
    <t>Ostatní dokumentace stavby - fotodokumentace ELIN</t>
  </si>
  <si>
    <t>kpl</t>
  </si>
  <si>
    <t>-1035978435</t>
  </si>
  <si>
    <t>https://podminky.urs.cz/item/CS_URS_2025_01/013294000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</si>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</sst>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0" fontId="37" fillId="0" borderId="1" xfId="0" applyFont="1" applyBorder="1" applyAlignment="1">
      <alignment horizontal="center" vertical="center" wrapText="1"/>
    </xf>
    <xf numFmtId="49" fontId="39" fillId="0" borderId="1" xfId="0" applyNumberFormat="1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371823" TargetMode="External"/><Relationship Id="rId13" Type="http://schemas.openxmlformats.org/officeDocument/2006/relationships/hyperlink" Target="https://podminky.urs.cz/item/CS_URS_2025_01/974031137" TargetMode="External"/><Relationship Id="rId18" Type="http://schemas.openxmlformats.org/officeDocument/2006/relationships/hyperlink" Target="https://podminky.urs.cz/item/CS_URS_2025_01/741112001" TargetMode="External"/><Relationship Id="rId26" Type="http://schemas.openxmlformats.org/officeDocument/2006/relationships/hyperlink" Target="https://podminky.urs.cz/item/CS_URS_2025_01/741320173" TargetMode="External"/><Relationship Id="rId39" Type="http://schemas.openxmlformats.org/officeDocument/2006/relationships/hyperlink" Target="https://podminky.urs.cz/item/CS_URS_2025_01/998742101" TargetMode="External"/><Relationship Id="rId3" Type="http://schemas.openxmlformats.org/officeDocument/2006/relationships/hyperlink" Target="https://podminky.urs.cz/item/CS_URS_2025_01/741213843" TargetMode="External"/><Relationship Id="rId21" Type="http://schemas.openxmlformats.org/officeDocument/2006/relationships/hyperlink" Target="https://podminky.urs.cz/item/CS_URS_2025_01/741210001" TargetMode="External"/><Relationship Id="rId34" Type="http://schemas.openxmlformats.org/officeDocument/2006/relationships/hyperlink" Target="https://podminky.urs.cz/item/CS_URS_2025_01/741378022" TargetMode="External"/><Relationship Id="rId42" Type="http://schemas.openxmlformats.org/officeDocument/2006/relationships/hyperlink" Target="https://podminky.urs.cz/item/CS_URS_2025_01/013254000" TargetMode="External"/><Relationship Id="rId7" Type="http://schemas.openxmlformats.org/officeDocument/2006/relationships/hyperlink" Target="https://podminky.urs.cz/item/CS_URS_2025_01/741336841" TargetMode="External"/><Relationship Id="rId12" Type="http://schemas.openxmlformats.org/officeDocument/2006/relationships/hyperlink" Target="https://podminky.urs.cz/item/CS_URS_2025_01/741374843" TargetMode="External"/><Relationship Id="rId17" Type="http://schemas.openxmlformats.org/officeDocument/2006/relationships/hyperlink" Target="https://podminky.urs.cz/item/CS_URS_2025_01/741110002" TargetMode="External"/><Relationship Id="rId25" Type="http://schemas.openxmlformats.org/officeDocument/2006/relationships/hyperlink" Target="https://podminky.urs.cz/item/CS_URS_2025_01/741320163" TargetMode="External"/><Relationship Id="rId33" Type="http://schemas.openxmlformats.org/officeDocument/2006/relationships/hyperlink" Target="https://podminky.urs.cz/item/CS_URS_2025_01/741372111" TargetMode="External"/><Relationship Id="rId38" Type="http://schemas.openxmlformats.org/officeDocument/2006/relationships/hyperlink" Target="https://podminky.urs.cz/item/CS_URS_2025_01/742330044" TargetMode="External"/><Relationship Id="rId2" Type="http://schemas.openxmlformats.org/officeDocument/2006/relationships/hyperlink" Target="https://podminky.urs.cz/item/CS_URS_2025_01/973031614" TargetMode="External"/><Relationship Id="rId16" Type="http://schemas.openxmlformats.org/officeDocument/2006/relationships/hyperlink" Target="https://podminky.urs.cz/item/CS_URS_2025_01/997006519" TargetMode="External"/><Relationship Id="rId20" Type="http://schemas.openxmlformats.org/officeDocument/2006/relationships/hyperlink" Target="https://podminky.urs.cz/item/CS_URS_2025_01/741120003" TargetMode="External"/><Relationship Id="rId29" Type="http://schemas.openxmlformats.org/officeDocument/2006/relationships/hyperlink" Target="https://podminky.urs.cz/item/CS_URS_2025_01/741371002" TargetMode="External"/><Relationship Id="rId41" Type="http://schemas.openxmlformats.org/officeDocument/2006/relationships/hyperlink" Target="https://podminky.urs.cz/item/CS_URS_2025_01/210280002" TargetMode="External"/><Relationship Id="rId1" Type="http://schemas.openxmlformats.org/officeDocument/2006/relationships/hyperlink" Target="https://podminky.urs.cz/item/CS_URS_2025_01/741211817" TargetMode="External"/><Relationship Id="rId6" Type="http://schemas.openxmlformats.org/officeDocument/2006/relationships/hyperlink" Target="https://podminky.urs.cz/item/CS_URS_2025_01/741335817" TargetMode="External"/><Relationship Id="rId11" Type="http://schemas.openxmlformats.org/officeDocument/2006/relationships/hyperlink" Target="https://podminky.urs.cz/item/CS_URS_2025_01/741371873" TargetMode="External"/><Relationship Id="rId24" Type="http://schemas.openxmlformats.org/officeDocument/2006/relationships/hyperlink" Target="https://podminky.urs.cz/item/CS_URS_2025_01/741320105" TargetMode="External"/><Relationship Id="rId32" Type="http://schemas.openxmlformats.org/officeDocument/2006/relationships/hyperlink" Target="https://podminky.urs.cz/item/CS_URS_2025_01/741372079" TargetMode="External"/><Relationship Id="rId37" Type="http://schemas.openxmlformats.org/officeDocument/2006/relationships/hyperlink" Target="https://podminky.urs.cz/item/CS_URS_2025_01/742220231" TargetMode="External"/><Relationship Id="rId40" Type="http://schemas.openxmlformats.org/officeDocument/2006/relationships/hyperlink" Target="https://podminky.urs.cz/item/CS_URS_2025_01/998742101" TargetMode="External"/><Relationship Id="rId5" Type="http://schemas.openxmlformats.org/officeDocument/2006/relationships/hyperlink" Target="https://podminky.urs.cz/item/CS_URS_2025_01/741322865" TargetMode="External"/><Relationship Id="rId15" Type="http://schemas.openxmlformats.org/officeDocument/2006/relationships/hyperlink" Target="https://podminky.urs.cz/item/CS_URS_2025_01/997006512" TargetMode="External"/><Relationship Id="rId23" Type="http://schemas.openxmlformats.org/officeDocument/2006/relationships/hyperlink" Target="https://podminky.urs.cz/item/CS_URS_2025_01/741210003" TargetMode="External"/><Relationship Id="rId28" Type="http://schemas.openxmlformats.org/officeDocument/2006/relationships/hyperlink" Target="https://podminky.urs.cz/item/CS_URS_2025_01/741331032" TargetMode="External"/><Relationship Id="rId36" Type="http://schemas.openxmlformats.org/officeDocument/2006/relationships/hyperlink" Target="https://podminky.urs.cz/item/CS_URS_2025_01/742210521" TargetMode="External"/><Relationship Id="rId10" Type="http://schemas.openxmlformats.org/officeDocument/2006/relationships/hyperlink" Target="https://podminky.urs.cz/item/CS_URS_2025_01/741371845" TargetMode="External"/><Relationship Id="rId19" Type="http://schemas.openxmlformats.org/officeDocument/2006/relationships/hyperlink" Target="https://podminky.urs.cz/item/CS_URS_2025_01/741120001" TargetMode="External"/><Relationship Id="rId31" Type="http://schemas.openxmlformats.org/officeDocument/2006/relationships/hyperlink" Target="https://podminky.urs.cz/item/CS_URS_2025_01/741372042" TargetMode="External"/><Relationship Id="rId44" Type="http://schemas.openxmlformats.org/officeDocument/2006/relationships/drawing" Target="../drawings/drawing2.xml"/><Relationship Id="rId4" Type="http://schemas.openxmlformats.org/officeDocument/2006/relationships/hyperlink" Target="https://podminky.urs.cz/item/CS_URS_2025_01/741311815" TargetMode="External"/><Relationship Id="rId9" Type="http://schemas.openxmlformats.org/officeDocument/2006/relationships/hyperlink" Target="https://podminky.urs.cz/item/CS_URS_2025_01/741371841" TargetMode="External"/><Relationship Id="rId14" Type="http://schemas.openxmlformats.org/officeDocument/2006/relationships/hyperlink" Target="https://podminky.urs.cz/item/CS_URS_2025_01/973031346" TargetMode="External"/><Relationship Id="rId22" Type="http://schemas.openxmlformats.org/officeDocument/2006/relationships/hyperlink" Target="https://podminky.urs.cz/item/CS_URS_2025_01/741310023" TargetMode="External"/><Relationship Id="rId27" Type="http://schemas.openxmlformats.org/officeDocument/2006/relationships/hyperlink" Target="https://podminky.urs.cz/item/CS_URS_2025_01/741321003" TargetMode="External"/><Relationship Id="rId30" Type="http://schemas.openxmlformats.org/officeDocument/2006/relationships/hyperlink" Target="https://podminky.urs.cz/item/CS_URS_2025_01/741371002" TargetMode="External"/><Relationship Id="rId35" Type="http://schemas.openxmlformats.org/officeDocument/2006/relationships/hyperlink" Target="https://podminky.urs.cz/item/CS_URS_2025_01/998741101" TargetMode="External"/><Relationship Id="rId43" Type="http://schemas.openxmlformats.org/officeDocument/2006/relationships/hyperlink" Target="https://podminky.urs.cz/item/CS_URS_2025_01/013294000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38"/>
      <c r="AS2" s="338"/>
      <c r="AT2" s="338"/>
      <c r="AU2" s="338"/>
      <c r="AV2" s="338"/>
      <c r="AW2" s="338"/>
      <c r="AX2" s="338"/>
      <c r="AY2" s="338"/>
      <c r="AZ2" s="338"/>
      <c r="BA2" s="338"/>
      <c r="BB2" s="338"/>
      <c r="BC2" s="338"/>
      <c r="BD2" s="338"/>
      <c r="BE2" s="338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K5" s="303"/>
      <c r="AL5" s="303"/>
      <c r="AM5" s="303"/>
      <c r="AN5" s="303"/>
      <c r="AO5" s="303"/>
      <c r="AP5" s="22"/>
      <c r="AQ5" s="22"/>
      <c r="AR5" s="20"/>
      <c r="BE5" s="299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K6" s="303"/>
      <c r="AL6" s="303"/>
      <c r="AM6" s="303"/>
      <c r="AN6" s="303"/>
      <c r="AO6" s="303"/>
      <c r="AP6" s="22"/>
      <c r="AQ6" s="22"/>
      <c r="AR6" s="20"/>
      <c r="BE6" s="300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00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00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00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00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30</v>
      </c>
      <c r="AO11" s="22"/>
      <c r="AP11" s="22"/>
      <c r="AQ11" s="22"/>
      <c r="AR11" s="20"/>
      <c r="BE11" s="300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00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32</v>
      </c>
      <c r="AO13" s="22"/>
      <c r="AP13" s="22"/>
      <c r="AQ13" s="22"/>
      <c r="AR13" s="20"/>
      <c r="BE13" s="300"/>
      <c r="BS13" s="17" t="s">
        <v>6</v>
      </c>
    </row>
    <row r="14" spans="1:74" ht="12.75">
      <c r="B14" s="21"/>
      <c r="C14" s="22"/>
      <c r="D14" s="22"/>
      <c r="E14" s="305" t="s">
        <v>32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9" t="s">
        <v>29</v>
      </c>
      <c r="AL14" s="22"/>
      <c r="AM14" s="22"/>
      <c r="AN14" s="31" t="s">
        <v>32</v>
      </c>
      <c r="AO14" s="22"/>
      <c r="AP14" s="22"/>
      <c r="AQ14" s="22"/>
      <c r="AR14" s="20"/>
      <c r="BE14" s="300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00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34</v>
      </c>
      <c r="AO16" s="22"/>
      <c r="AP16" s="22"/>
      <c r="AQ16" s="22"/>
      <c r="AR16" s="20"/>
      <c r="BE16" s="300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35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36</v>
      </c>
      <c r="AO17" s="22"/>
      <c r="AP17" s="22"/>
      <c r="AQ17" s="22"/>
      <c r="AR17" s="20"/>
      <c r="BE17" s="300"/>
      <c r="BS17" s="17" t="s">
        <v>37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00"/>
      <c r="BS18" s="17" t="s">
        <v>6</v>
      </c>
    </row>
    <row r="19" spans="1:71" s="1" customFormat="1" ht="12" customHeight="1">
      <c r="B19" s="21"/>
      <c r="C19" s="22"/>
      <c r="D19" s="29" t="s">
        <v>38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39</v>
      </c>
      <c r="AO19" s="22"/>
      <c r="AP19" s="22"/>
      <c r="AQ19" s="22"/>
      <c r="AR19" s="20"/>
      <c r="BE19" s="300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40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41</v>
      </c>
      <c r="AO20" s="22"/>
      <c r="AP20" s="22"/>
      <c r="AQ20" s="22"/>
      <c r="AR20" s="20"/>
      <c r="BE20" s="300"/>
      <c r="BS20" s="17" t="s">
        <v>4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00"/>
    </row>
    <row r="22" spans="1:71" s="1" customFormat="1" ht="12" customHeight="1">
      <c r="B22" s="21"/>
      <c r="C22" s="22"/>
      <c r="D22" s="29" t="s">
        <v>42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00"/>
    </row>
    <row r="23" spans="1:71" s="1" customFormat="1" ht="47.25" customHeight="1">
      <c r="B23" s="21"/>
      <c r="C23" s="22"/>
      <c r="D23" s="22"/>
      <c r="E23" s="307" t="s">
        <v>43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O23" s="22"/>
      <c r="AP23" s="22"/>
      <c r="AQ23" s="22"/>
      <c r="AR23" s="20"/>
      <c r="BE23" s="300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00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00"/>
    </row>
    <row r="26" spans="1:71" s="2" customFormat="1" ht="25.9" customHeight="1">
      <c r="A26" s="34"/>
      <c r="B26" s="35"/>
      <c r="C26" s="36"/>
      <c r="D26" s="37" t="s">
        <v>44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08">
        <f>ROUND(AG54,2)</f>
        <v>0</v>
      </c>
      <c r="AL26" s="309"/>
      <c r="AM26" s="309"/>
      <c r="AN26" s="309"/>
      <c r="AO26" s="309"/>
      <c r="AP26" s="36"/>
      <c r="AQ26" s="36"/>
      <c r="AR26" s="39"/>
      <c r="BE26" s="300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00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10" t="s">
        <v>45</v>
      </c>
      <c r="M28" s="310"/>
      <c r="N28" s="310"/>
      <c r="O28" s="310"/>
      <c r="P28" s="310"/>
      <c r="Q28" s="36"/>
      <c r="R28" s="36"/>
      <c r="S28" s="36"/>
      <c r="T28" s="36"/>
      <c r="U28" s="36"/>
      <c r="V28" s="36"/>
      <c r="W28" s="310" t="s">
        <v>46</v>
      </c>
      <c r="X28" s="310"/>
      <c r="Y28" s="310"/>
      <c r="Z28" s="310"/>
      <c r="AA28" s="310"/>
      <c r="AB28" s="310"/>
      <c r="AC28" s="310"/>
      <c r="AD28" s="310"/>
      <c r="AE28" s="310"/>
      <c r="AF28" s="36"/>
      <c r="AG28" s="36"/>
      <c r="AH28" s="36"/>
      <c r="AI28" s="36"/>
      <c r="AJ28" s="36"/>
      <c r="AK28" s="310" t="s">
        <v>47</v>
      </c>
      <c r="AL28" s="310"/>
      <c r="AM28" s="310"/>
      <c r="AN28" s="310"/>
      <c r="AO28" s="310"/>
      <c r="AP28" s="36"/>
      <c r="AQ28" s="36"/>
      <c r="AR28" s="39"/>
      <c r="BE28" s="300"/>
    </row>
    <row r="29" spans="1:71" s="3" customFormat="1" ht="14.45" customHeight="1">
      <c r="B29" s="40"/>
      <c r="C29" s="41"/>
      <c r="D29" s="29" t="s">
        <v>48</v>
      </c>
      <c r="E29" s="41"/>
      <c r="F29" s="29" t="s">
        <v>49</v>
      </c>
      <c r="G29" s="41"/>
      <c r="H29" s="41"/>
      <c r="I29" s="41"/>
      <c r="J29" s="41"/>
      <c r="K29" s="41"/>
      <c r="L29" s="313">
        <v>0.21</v>
      </c>
      <c r="M29" s="312"/>
      <c r="N29" s="312"/>
      <c r="O29" s="312"/>
      <c r="P29" s="312"/>
      <c r="Q29" s="41"/>
      <c r="R29" s="41"/>
      <c r="S29" s="41"/>
      <c r="T29" s="41"/>
      <c r="U29" s="41"/>
      <c r="V29" s="41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F29" s="41"/>
      <c r="AG29" s="41"/>
      <c r="AH29" s="41"/>
      <c r="AI29" s="41"/>
      <c r="AJ29" s="41"/>
      <c r="AK29" s="311">
        <f>ROUND(AV54, 2)</f>
        <v>0</v>
      </c>
      <c r="AL29" s="312"/>
      <c r="AM29" s="312"/>
      <c r="AN29" s="312"/>
      <c r="AO29" s="312"/>
      <c r="AP29" s="41"/>
      <c r="AQ29" s="41"/>
      <c r="AR29" s="42"/>
      <c r="BE29" s="301"/>
    </row>
    <row r="30" spans="1:71" s="3" customFormat="1" ht="14.45" customHeight="1">
      <c r="B30" s="40"/>
      <c r="C30" s="41"/>
      <c r="D30" s="41"/>
      <c r="E30" s="41"/>
      <c r="F30" s="29" t="s">
        <v>50</v>
      </c>
      <c r="G30" s="41"/>
      <c r="H30" s="41"/>
      <c r="I30" s="41"/>
      <c r="J30" s="41"/>
      <c r="K30" s="41"/>
      <c r="L30" s="313">
        <v>0.12</v>
      </c>
      <c r="M30" s="312"/>
      <c r="N30" s="312"/>
      <c r="O30" s="312"/>
      <c r="P30" s="312"/>
      <c r="Q30" s="41"/>
      <c r="R30" s="41"/>
      <c r="S30" s="41"/>
      <c r="T30" s="41"/>
      <c r="U30" s="41"/>
      <c r="V30" s="41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F30" s="41"/>
      <c r="AG30" s="41"/>
      <c r="AH30" s="41"/>
      <c r="AI30" s="41"/>
      <c r="AJ30" s="41"/>
      <c r="AK30" s="311">
        <f>ROUND(AW54, 2)</f>
        <v>0</v>
      </c>
      <c r="AL30" s="312"/>
      <c r="AM30" s="312"/>
      <c r="AN30" s="312"/>
      <c r="AO30" s="312"/>
      <c r="AP30" s="41"/>
      <c r="AQ30" s="41"/>
      <c r="AR30" s="42"/>
      <c r="BE30" s="301"/>
    </row>
    <row r="31" spans="1:71" s="3" customFormat="1" ht="14.45" hidden="1" customHeight="1">
      <c r="B31" s="40"/>
      <c r="C31" s="41"/>
      <c r="D31" s="41"/>
      <c r="E31" s="41"/>
      <c r="F31" s="29" t="s">
        <v>51</v>
      </c>
      <c r="G31" s="41"/>
      <c r="H31" s="41"/>
      <c r="I31" s="41"/>
      <c r="J31" s="41"/>
      <c r="K31" s="41"/>
      <c r="L31" s="313">
        <v>0.21</v>
      </c>
      <c r="M31" s="312"/>
      <c r="N31" s="312"/>
      <c r="O31" s="312"/>
      <c r="P31" s="312"/>
      <c r="Q31" s="41"/>
      <c r="R31" s="41"/>
      <c r="S31" s="41"/>
      <c r="T31" s="41"/>
      <c r="U31" s="41"/>
      <c r="V31" s="41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F31" s="41"/>
      <c r="AG31" s="41"/>
      <c r="AH31" s="41"/>
      <c r="AI31" s="41"/>
      <c r="AJ31" s="41"/>
      <c r="AK31" s="311">
        <v>0</v>
      </c>
      <c r="AL31" s="312"/>
      <c r="AM31" s="312"/>
      <c r="AN31" s="312"/>
      <c r="AO31" s="312"/>
      <c r="AP31" s="41"/>
      <c r="AQ31" s="41"/>
      <c r="AR31" s="42"/>
      <c r="BE31" s="301"/>
    </row>
    <row r="32" spans="1:71" s="3" customFormat="1" ht="14.45" hidden="1" customHeight="1">
      <c r="B32" s="40"/>
      <c r="C32" s="41"/>
      <c r="D32" s="41"/>
      <c r="E32" s="41"/>
      <c r="F32" s="29" t="s">
        <v>52</v>
      </c>
      <c r="G32" s="41"/>
      <c r="H32" s="41"/>
      <c r="I32" s="41"/>
      <c r="J32" s="41"/>
      <c r="K32" s="41"/>
      <c r="L32" s="313">
        <v>0.12</v>
      </c>
      <c r="M32" s="312"/>
      <c r="N32" s="312"/>
      <c r="O32" s="312"/>
      <c r="P32" s="312"/>
      <c r="Q32" s="41"/>
      <c r="R32" s="41"/>
      <c r="S32" s="41"/>
      <c r="T32" s="41"/>
      <c r="U32" s="41"/>
      <c r="V32" s="41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F32" s="41"/>
      <c r="AG32" s="41"/>
      <c r="AH32" s="41"/>
      <c r="AI32" s="41"/>
      <c r="AJ32" s="41"/>
      <c r="AK32" s="311">
        <v>0</v>
      </c>
      <c r="AL32" s="312"/>
      <c r="AM32" s="312"/>
      <c r="AN32" s="312"/>
      <c r="AO32" s="312"/>
      <c r="AP32" s="41"/>
      <c r="AQ32" s="41"/>
      <c r="AR32" s="42"/>
      <c r="BE32" s="301"/>
    </row>
    <row r="33" spans="1:57" s="3" customFormat="1" ht="14.45" hidden="1" customHeight="1">
      <c r="B33" s="40"/>
      <c r="C33" s="41"/>
      <c r="D33" s="41"/>
      <c r="E33" s="41"/>
      <c r="F33" s="29" t="s">
        <v>53</v>
      </c>
      <c r="G33" s="41"/>
      <c r="H33" s="41"/>
      <c r="I33" s="41"/>
      <c r="J33" s="41"/>
      <c r="K33" s="41"/>
      <c r="L33" s="313">
        <v>0</v>
      </c>
      <c r="M33" s="312"/>
      <c r="N33" s="312"/>
      <c r="O33" s="312"/>
      <c r="P33" s="312"/>
      <c r="Q33" s="41"/>
      <c r="R33" s="41"/>
      <c r="S33" s="41"/>
      <c r="T33" s="41"/>
      <c r="U33" s="41"/>
      <c r="V33" s="41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F33" s="41"/>
      <c r="AG33" s="41"/>
      <c r="AH33" s="41"/>
      <c r="AI33" s="41"/>
      <c r="AJ33" s="41"/>
      <c r="AK33" s="311">
        <v>0</v>
      </c>
      <c r="AL33" s="312"/>
      <c r="AM33" s="312"/>
      <c r="AN33" s="312"/>
      <c r="AO33" s="312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54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55</v>
      </c>
      <c r="U35" s="45"/>
      <c r="V35" s="45"/>
      <c r="W35" s="45"/>
      <c r="X35" s="314" t="s">
        <v>56</v>
      </c>
      <c r="Y35" s="315"/>
      <c r="Z35" s="315"/>
      <c r="AA35" s="315"/>
      <c r="AB35" s="315"/>
      <c r="AC35" s="45"/>
      <c r="AD35" s="45"/>
      <c r="AE35" s="45"/>
      <c r="AF35" s="45"/>
      <c r="AG35" s="45"/>
      <c r="AH35" s="45"/>
      <c r="AI35" s="45"/>
      <c r="AJ35" s="45"/>
      <c r="AK35" s="316">
        <f>SUM(AK26:AK33)</f>
        <v>0</v>
      </c>
      <c r="AL35" s="315"/>
      <c r="AM35" s="315"/>
      <c r="AN35" s="315"/>
      <c r="AO35" s="31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57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E2025-06-004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8" t="str">
        <f>K6</f>
        <v>Rekonstrukce elektroinstalace 1NP  budovy Městského úřadu 2</v>
      </c>
      <c r="M45" s="319"/>
      <c r="N45" s="319"/>
      <c r="O45" s="319"/>
      <c r="P45" s="319"/>
      <c r="Q45" s="319"/>
      <c r="R45" s="319"/>
      <c r="S45" s="319"/>
      <c r="T45" s="319"/>
      <c r="U45" s="319"/>
      <c r="V45" s="319"/>
      <c r="W45" s="319"/>
      <c r="X45" s="319"/>
      <c r="Y45" s="319"/>
      <c r="Z45" s="319"/>
      <c r="AA45" s="319"/>
      <c r="AB45" s="319"/>
      <c r="AC45" s="319"/>
      <c r="AD45" s="319"/>
      <c r="AE45" s="319"/>
      <c r="AF45" s="319"/>
      <c r="AG45" s="319"/>
      <c r="AH45" s="319"/>
      <c r="AI45" s="319"/>
      <c r="AJ45" s="319"/>
      <c r="AK45" s="319"/>
      <c r="AL45" s="319"/>
      <c r="AM45" s="319"/>
      <c r="AN45" s="319"/>
      <c r="AO45" s="319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>Strakonice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20" t="str">
        <f>IF(AN8= "","",AN8)</f>
        <v>11. 6. 2025</v>
      </c>
      <c r="AN47" s="320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>Město Strakonice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321" t="str">
        <f>IF(E17="","",E17)</f>
        <v>Patrik Augustin</v>
      </c>
      <c r="AN49" s="322"/>
      <c r="AO49" s="322"/>
      <c r="AP49" s="322"/>
      <c r="AQ49" s="36"/>
      <c r="AR49" s="39"/>
      <c r="AS49" s="323" t="s">
        <v>58</v>
      </c>
      <c r="AT49" s="324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38</v>
      </c>
      <c r="AJ50" s="36"/>
      <c r="AK50" s="36"/>
      <c r="AL50" s="36"/>
      <c r="AM50" s="321" t="str">
        <f>IF(E20="","",E20)</f>
        <v>TOPERCZ revize s.r.o.</v>
      </c>
      <c r="AN50" s="322"/>
      <c r="AO50" s="322"/>
      <c r="AP50" s="322"/>
      <c r="AQ50" s="36"/>
      <c r="AR50" s="39"/>
      <c r="AS50" s="325"/>
      <c r="AT50" s="326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7"/>
      <c r="AT51" s="328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9" t="s">
        <v>59</v>
      </c>
      <c r="D52" s="330"/>
      <c r="E52" s="330"/>
      <c r="F52" s="330"/>
      <c r="G52" s="330"/>
      <c r="H52" s="66"/>
      <c r="I52" s="331" t="s">
        <v>60</v>
      </c>
      <c r="J52" s="330"/>
      <c r="K52" s="330"/>
      <c r="L52" s="330"/>
      <c r="M52" s="330"/>
      <c r="N52" s="330"/>
      <c r="O52" s="330"/>
      <c r="P52" s="330"/>
      <c r="Q52" s="330"/>
      <c r="R52" s="330"/>
      <c r="S52" s="330"/>
      <c r="T52" s="330"/>
      <c r="U52" s="330"/>
      <c r="V52" s="330"/>
      <c r="W52" s="330"/>
      <c r="X52" s="330"/>
      <c r="Y52" s="330"/>
      <c r="Z52" s="330"/>
      <c r="AA52" s="330"/>
      <c r="AB52" s="330"/>
      <c r="AC52" s="330"/>
      <c r="AD52" s="330"/>
      <c r="AE52" s="330"/>
      <c r="AF52" s="330"/>
      <c r="AG52" s="332" t="s">
        <v>61</v>
      </c>
      <c r="AH52" s="330"/>
      <c r="AI52" s="330"/>
      <c r="AJ52" s="330"/>
      <c r="AK52" s="330"/>
      <c r="AL52" s="330"/>
      <c r="AM52" s="330"/>
      <c r="AN52" s="331" t="s">
        <v>62</v>
      </c>
      <c r="AO52" s="330"/>
      <c r="AP52" s="330"/>
      <c r="AQ52" s="67" t="s">
        <v>63</v>
      </c>
      <c r="AR52" s="39"/>
      <c r="AS52" s="68" t="s">
        <v>64</v>
      </c>
      <c r="AT52" s="69" t="s">
        <v>65</v>
      </c>
      <c r="AU52" s="69" t="s">
        <v>66</v>
      </c>
      <c r="AV52" s="69" t="s">
        <v>67</v>
      </c>
      <c r="AW52" s="69" t="s">
        <v>68</v>
      </c>
      <c r="AX52" s="69" t="s">
        <v>69</v>
      </c>
      <c r="AY52" s="69" t="s">
        <v>70</v>
      </c>
      <c r="AZ52" s="69" t="s">
        <v>71</v>
      </c>
      <c r="BA52" s="69" t="s">
        <v>72</v>
      </c>
      <c r="BB52" s="69" t="s">
        <v>73</v>
      </c>
      <c r="BC52" s="69" t="s">
        <v>74</v>
      </c>
      <c r="BD52" s="70" t="s">
        <v>75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76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6">
        <f>ROUND(AG55,2)</f>
        <v>0</v>
      </c>
      <c r="AH54" s="336"/>
      <c r="AI54" s="336"/>
      <c r="AJ54" s="336"/>
      <c r="AK54" s="336"/>
      <c r="AL54" s="336"/>
      <c r="AM54" s="336"/>
      <c r="AN54" s="337">
        <f>SUM(AG54,AT54)</f>
        <v>0</v>
      </c>
      <c r="AO54" s="337"/>
      <c r="AP54" s="337"/>
      <c r="AQ54" s="78" t="s">
        <v>19</v>
      </c>
      <c r="AR54" s="79"/>
      <c r="AS54" s="80">
        <f>ROUND(AS55,2)</f>
        <v>0</v>
      </c>
      <c r="AT54" s="81">
        <f>ROUND(SUM(AV54:AW54),2)</f>
        <v>0</v>
      </c>
      <c r="AU54" s="82">
        <f>ROUND(AU55,5)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ROUND(AZ55,2)</f>
        <v>0</v>
      </c>
      <c r="BA54" s="81">
        <f>ROUND(BA55,2)</f>
        <v>0</v>
      </c>
      <c r="BB54" s="81">
        <f>ROUND(BB55,2)</f>
        <v>0</v>
      </c>
      <c r="BC54" s="81">
        <f>ROUND(BC55,2)</f>
        <v>0</v>
      </c>
      <c r="BD54" s="83">
        <f>ROUND(BD55,2)</f>
        <v>0</v>
      </c>
      <c r="BS54" s="84" t="s">
        <v>77</v>
      </c>
      <c r="BT54" s="84" t="s">
        <v>78</v>
      </c>
      <c r="BU54" s="85" t="s">
        <v>79</v>
      </c>
      <c r="BV54" s="84" t="s">
        <v>80</v>
      </c>
      <c r="BW54" s="84" t="s">
        <v>5</v>
      </c>
      <c r="BX54" s="84" t="s">
        <v>81</v>
      </c>
      <c r="CL54" s="84" t="s">
        <v>19</v>
      </c>
    </row>
    <row r="55" spans="1:91" s="7" customFormat="1" ht="24.75" customHeight="1">
      <c r="A55" s="86" t="s">
        <v>82</v>
      </c>
      <c r="B55" s="87"/>
      <c r="C55" s="88"/>
      <c r="D55" s="335" t="s">
        <v>83</v>
      </c>
      <c r="E55" s="335"/>
      <c r="F55" s="335"/>
      <c r="G55" s="335"/>
      <c r="H55" s="335"/>
      <c r="I55" s="89"/>
      <c r="J55" s="335" t="s">
        <v>84</v>
      </c>
      <c r="K55" s="335"/>
      <c r="L55" s="335"/>
      <c r="M55" s="335"/>
      <c r="N55" s="335"/>
      <c r="O55" s="335"/>
      <c r="P55" s="335"/>
      <c r="Q55" s="335"/>
      <c r="R55" s="335"/>
      <c r="S55" s="335"/>
      <c r="T55" s="335"/>
      <c r="U55" s="335"/>
      <c r="V55" s="335"/>
      <c r="W55" s="335"/>
      <c r="X55" s="335"/>
      <c r="Y55" s="335"/>
      <c r="Z55" s="335"/>
      <c r="AA55" s="335"/>
      <c r="AB55" s="335"/>
      <c r="AC55" s="335"/>
      <c r="AD55" s="335"/>
      <c r="AE55" s="335"/>
      <c r="AF55" s="335"/>
      <c r="AG55" s="333">
        <f>'ESO 01 - Elektroinstalace...'!J30</f>
        <v>0</v>
      </c>
      <c r="AH55" s="334"/>
      <c r="AI55" s="334"/>
      <c r="AJ55" s="334"/>
      <c r="AK55" s="334"/>
      <c r="AL55" s="334"/>
      <c r="AM55" s="334"/>
      <c r="AN55" s="333">
        <f>SUM(AG55,AT55)</f>
        <v>0</v>
      </c>
      <c r="AO55" s="334"/>
      <c r="AP55" s="334"/>
      <c r="AQ55" s="90" t="s">
        <v>85</v>
      </c>
      <c r="AR55" s="91"/>
      <c r="AS55" s="92">
        <v>0</v>
      </c>
      <c r="AT55" s="93">
        <f>ROUND(SUM(AV55:AW55),2)</f>
        <v>0</v>
      </c>
      <c r="AU55" s="94">
        <f>'ESO 01 - Elektroinstalace...'!P91</f>
        <v>0</v>
      </c>
      <c r="AV55" s="93">
        <f>'ESO 01 - Elektroinstalace...'!J33</f>
        <v>0</v>
      </c>
      <c r="AW55" s="93">
        <f>'ESO 01 - Elektroinstalace...'!J34</f>
        <v>0</v>
      </c>
      <c r="AX55" s="93">
        <f>'ESO 01 - Elektroinstalace...'!J35</f>
        <v>0</v>
      </c>
      <c r="AY55" s="93">
        <f>'ESO 01 - Elektroinstalace...'!J36</f>
        <v>0</v>
      </c>
      <c r="AZ55" s="93">
        <f>'ESO 01 - Elektroinstalace...'!F33</f>
        <v>0</v>
      </c>
      <c r="BA55" s="93">
        <f>'ESO 01 - Elektroinstalace...'!F34</f>
        <v>0</v>
      </c>
      <c r="BB55" s="93">
        <f>'ESO 01 - Elektroinstalace...'!F35</f>
        <v>0</v>
      </c>
      <c r="BC55" s="93">
        <f>'ESO 01 - Elektroinstalace...'!F36</f>
        <v>0</v>
      </c>
      <c r="BD55" s="95">
        <f>'ESO 01 - Elektroinstalace...'!F37</f>
        <v>0</v>
      </c>
      <c r="BT55" s="96" t="s">
        <v>86</v>
      </c>
      <c r="BV55" s="96" t="s">
        <v>80</v>
      </c>
      <c r="BW55" s="96" t="s">
        <v>87</v>
      </c>
      <c r="BX55" s="96" t="s">
        <v>5</v>
      </c>
      <c r="CL55" s="96" t="s">
        <v>19</v>
      </c>
      <c r="CM55" s="96" t="s">
        <v>88</v>
      </c>
    </row>
    <row r="56" spans="1:91" s="2" customFormat="1" ht="30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9"/>
      <c r="AS56" s="34"/>
      <c r="AT56" s="34"/>
      <c r="AU56" s="34"/>
      <c r="AV56" s="34"/>
      <c r="AW56" s="34"/>
      <c r="AX56" s="34"/>
      <c r="AY56" s="34"/>
      <c r="AZ56" s="34"/>
      <c r="BA56" s="34"/>
      <c r="BB56" s="34"/>
      <c r="BC56" s="34"/>
      <c r="BD56" s="34"/>
      <c r="BE56" s="34"/>
    </row>
    <row r="57" spans="1:91" s="2" customFormat="1" ht="6.95" customHeight="1">
      <c r="A57" s="34"/>
      <c r="B57" s="47"/>
      <c r="C57" s="48"/>
      <c r="D57" s="48"/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48"/>
      <c r="U57" s="48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39"/>
      <c r="AS57" s="34"/>
      <c r="AT57" s="34"/>
      <c r="AU57" s="34"/>
      <c r="AV57" s="34"/>
      <c r="AW57" s="34"/>
      <c r="AX57" s="34"/>
      <c r="AY57" s="34"/>
      <c r="AZ57" s="34"/>
      <c r="BA57" s="34"/>
      <c r="BB57" s="34"/>
      <c r="BC57" s="34"/>
      <c r="BD57" s="34"/>
      <c r="BE57" s="34"/>
    </row>
  </sheetData>
  <sheetProtection algorithmName="SHA-512" hashValue="LFjde8cM/3wBk0RXpFE5ySNJbPc6HK02mUz106zZarPl7thox77evWpRusPc+LMBtG0qKutMqXf2FEitD92o+A==" saltValue="wUcoU8OJ0PzOhnYFMRasBb/X5DWixB7fNDwSn//0B90QAaTWh/UyizoccwJXPhSi9LvSaVRLVJuxNhMuMsU2lQ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ESO 01 - Elektroinstalace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8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38"/>
      <c r="M2" s="338"/>
      <c r="N2" s="338"/>
      <c r="O2" s="338"/>
      <c r="P2" s="338"/>
      <c r="Q2" s="338"/>
      <c r="R2" s="338"/>
      <c r="S2" s="338"/>
      <c r="T2" s="338"/>
      <c r="U2" s="338"/>
      <c r="V2" s="338"/>
      <c r="AT2" s="17" t="s">
        <v>87</v>
      </c>
    </row>
    <row r="3" spans="1:46" s="1" customFormat="1" ht="6.95" customHeight="1">
      <c r="B3" s="97"/>
      <c r="C3" s="98"/>
      <c r="D3" s="98"/>
      <c r="E3" s="98"/>
      <c r="F3" s="98"/>
      <c r="G3" s="98"/>
      <c r="H3" s="98"/>
      <c r="I3" s="98"/>
      <c r="J3" s="98"/>
      <c r="K3" s="98"/>
      <c r="L3" s="20"/>
      <c r="AT3" s="17" t="s">
        <v>88</v>
      </c>
    </row>
    <row r="4" spans="1:46" s="1" customFormat="1" ht="24.95" customHeight="1">
      <c r="B4" s="20"/>
      <c r="D4" s="99" t="s">
        <v>89</v>
      </c>
      <c r="L4" s="20"/>
      <c r="M4" s="100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01" t="s">
        <v>16</v>
      </c>
      <c r="L6" s="20"/>
    </row>
    <row r="7" spans="1:46" s="1" customFormat="1" ht="16.5" customHeight="1">
      <c r="B7" s="20"/>
      <c r="E7" s="339" t="str">
        <f>'Rekapitulace stavby'!K6</f>
        <v>Rekonstrukce elektroinstalace 1NP  budovy Městského úřadu 2</v>
      </c>
      <c r="F7" s="340"/>
      <c r="G7" s="340"/>
      <c r="H7" s="340"/>
      <c r="L7" s="20"/>
    </row>
    <row r="8" spans="1:46" s="2" customFormat="1" ht="12" customHeight="1">
      <c r="A8" s="34"/>
      <c r="B8" s="39"/>
      <c r="C8" s="34"/>
      <c r="D8" s="101" t="s">
        <v>90</v>
      </c>
      <c r="E8" s="34"/>
      <c r="F8" s="34"/>
      <c r="G8" s="34"/>
      <c r="H8" s="34"/>
      <c r="I8" s="34"/>
      <c r="J8" s="34"/>
      <c r="K8" s="34"/>
      <c r="L8" s="10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41" t="s">
        <v>91</v>
      </c>
      <c r="F9" s="342"/>
      <c r="G9" s="342"/>
      <c r="H9" s="342"/>
      <c r="I9" s="34"/>
      <c r="J9" s="34"/>
      <c r="K9" s="34"/>
      <c r="L9" s="10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0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1" t="s">
        <v>18</v>
      </c>
      <c r="E11" s="34"/>
      <c r="F11" s="103" t="s">
        <v>19</v>
      </c>
      <c r="G11" s="34"/>
      <c r="H11" s="34"/>
      <c r="I11" s="101" t="s">
        <v>20</v>
      </c>
      <c r="J11" s="103" t="s">
        <v>19</v>
      </c>
      <c r="K11" s="34"/>
      <c r="L11" s="10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1" t="s">
        <v>21</v>
      </c>
      <c r="E12" s="34"/>
      <c r="F12" s="103" t="s">
        <v>22</v>
      </c>
      <c r="G12" s="34"/>
      <c r="H12" s="34"/>
      <c r="I12" s="101" t="s">
        <v>23</v>
      </c>
      <c r="J12" s="104" t="str">
        <f>'Rekapitulace stavby'!AN8</f>
        <v>11. 6. 2025</v>
      </c>
      <c r="K12" s="34"/>
      <c r="L12" s="10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0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1" t="s">
        <v>25</v>
      </c>
      <c r="E14" s="34"/>
      <c r="F14" s="34"/>
      <c r="G14" s="34"/>
      <c r="H14" s="34"/>
      <c r="I14" s="101" t="s">
        <v>26</v>
      </c>
      <c r="J14" s="103" t="s">
        <v>27</v>
      </c>
      <c r="K14" s="34"/>
      <c r="L14" s="10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28</v>
      </c>
      <c r="F15" s="34"/>
      <c r="G15" s="34"/>
      <c r="H15" s="34"/>
      <c r="I15" s="101" t="s">
        <v>29</v>
      </c>
      <c r="J15" s="103" t="s">
        <v>30</v>
      </c>
      <c r="K15" s="34"/>
      <c r="L15" s="10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0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1" t="s">
        <v>31</v>
      </c>
      <c r="E17" s="34"/>
      <c r="F17" s="34"/>
      <c r="G17" s="34"/>
      <c r="H17" s="34"/>
      <c r="I17" s="101" t="s">
        <v>26</v>
      </c>
      <c r="J17" s="30" t="str">
        <f>'Rekapitulace stavby'!AN13</f>
        <v>Vyplň údaj</v>
      </c>
      <c r="K17" s="34"/>
      <c r="L17" s="10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43" t="str">
        <f>'Rekapitulace stavby'!E14</f>
        <v>Vyplň údaj</v>
      </c>
      <c r="F18" s="344"/>
      <c r="G18" s="344"/>
      <c r="H18" s="344"/>
      <c r="I18" s="101" t="s">
        <v>29</v>
      </c>
      <c r="J18" s="30" t="str">
        <f>'Rekapitulace stavby'!AN14</f>
        <v>Vyplň údaj</v>
      </c>
      <c r="K18" s="34"/>
      <c r="L18" s="10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0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1" t="s">
        <v>33</v>
      </c>
      <c r="E20" s="34"/>
      <c r="F20" s="34"/>
      <c r="G20" s="34"/>
      <c r="H20" s="34"/>
      <c r="I20" s="101" t="s">
        <v>26</v>
      </c>
      <c r="J20" s="103" t="s">
        <v>34</v>
      </c>
      <c r="K20" s="34"/>
      <c r="L20" s="10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35</v>
      </c>
      <c r="F21" s="34"/>
      <c r="G21" s="34"/>
      <c r="H21" s="34"/>
      <c r="I21" s="101" t="s">
        <v>29</v>
      </c>
      <c r="J21" s="103" t="s">
        <v>36</v>
      </c>
      <c r="K21" s="34"/>
      <c r="L21" s="10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0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1" t="s">
        <v>38</v>
      </c>
      <c r="E23" s="34"/>
      <c r="F23" s="34"/>
      <c r="G23" s="34"/>
      <c r="H23" s="34"/>
      <c r="I23" s="101" t="s">
        <v>26</v>
      </c>
      <c r="J23" s="103" t="s">
        <v>39</v>
      </c>
      <c r="K23" s="34"/>
      <c r="L23" s="10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40</v>
      </c>
      <c r="F24" s="34"/>
      <c r="G24" s="34"/>
      <c r="H24" s="34"/>
      <c r="I24" s="101" t="s">
        <v>29</v>
      </c>
      <c r="J24" s="103" t="s">
        <v>41</v>
      </c>
      <c r="K24" s="34"/>
      <c r="L24" s="10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0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1" t="s">
        <v>42</v>
      </c>
      <c r="E26" s="34"/>
      <c r="F26" s="34"/>
      <c r="G26" s="34"/>
      <c r="H26" s="34"/>
      <c r="I26" s="34"/>
      <c r="J26" s="34"/>
      <c r="K26" s="34"/>
      <c r="L26" s="10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05"/>
      <c r="B27" s="106"/>
      <c r="C27" s="105"/>
      <c r="D27" s="105"/>
      <c r="E27" s="345" t="s">
        <v>19</v>
      </c>
      <c r="F27" s="345"/>
      <c r="G27" s="345"/>
      <c r="H27" s="345"/>
      <c r="I27" s="105"/>
      <c r="J27" s="105"/>
      <c r="K27" s="105"/>
      <c r="L27" s="107"/>
      <c r="S27" s="105"/>
      <c r="T27" s="105"/>
      <c r="U27" s="105"/>
      <c r="V27" s="105"/>
      <c r="W27" s="105"/>
      <c r="X27" s="105"/>
      <c r="Y27" s="105"/>
      <c r="Z27" s="105"/>
      <c r="AA27" s="105"/>
      <c r="AB27" s="105"/>
      <c r="AC27" s="105"/>
      <c r="AD27" s="105"/>
      <c r="AE27" s="10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0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08"/>
      <c r="E29" s="108"/>
      <c r="F29" s="108"/>
      <c r="G29" s="108"/>
      <c r="H29" s="108"/>
      <c r="I29" s="108"/>
      <c r="J29" s="108"/>
      <c r="K29" s="108"/>
      <c r="L29" s="10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09" t="s">
        <v>44</v>
      </c>
      <c r="E30" s="34"/>
      <c r="F30" s="34"/>
      <c r="G30" s="34"/>
      <c r="H30" s="34"/>
      <c r="I30" s="34"/>
      <c r="J30" s="110">
        <f>ROUND(J91, 2)</f>
        <v>0</v>
      </c>
      <c r="K30" s="34"/>
      <c r="L30" s="10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08"/>
      <c r="E31" s="108"/>
      <c r="F31" s="108"/>
      <c r="G31" s="108"/>
      <c r="H31" s="108"/>
      <c r="I31" s="108"/>
      <c r="J31" s="108"/>
      <c r="K31" s="108"/>
      <c r="L31" s="10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11" t="s">
        <v>46</v>
      </c>
      <c r="G32" s="34"/>
      <c r="H32" s="34"/>
      <c r="I32" s="111" t="s">
        <v>45</v>
      </c>
      <c r="J32" s="111" t="s">
        <v>47</v>
      </c>
      <c r="K32" s="34"/>
      <c r="L32" s="10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12" t="s">
        <v>48</v>
      </c>
      <c r="E33" s="101" t="s">
        <v>49</v>
      </c>
      <c r="F33" s="113">
        <f>ROUND((SUM(BE91:BE227)),  2)</f>
        <v>0</v>
      </c>
      <c r="G33" s="34"/>
      <c r="H33" s="34"/>
      <c r="I33" s="114">
        <v>0.21</v>
      </c>
      <c r="J33" s="113">
        <f>ROUND(((SUM(BE91:BE227))*I33),  2)</f>
        <v>0</v>
      </c>
      <c r="K33" s="34"/>
      <c r="L33" s="10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01" t="s">
        <v>50</v>
      </c>
      <c r="F34" s="113">
        <f>ROUND((SUM(BF91:BF227)),  2)</f>
        <v>0</v>
      </c>
      <c r="G34" s="34"/>
      <c r="H34" s="34"/>
      <c r="I34" s="114">
        <v>0.12</v>
      </c>
      <c r="J34" s="113">
        <f>ROUND(((SUM(BF91:BF227))*I34),  2)</f>
        <v>0</v>
      </c>
      <c r="K34" s="34"/>
      <c r="L34" s="10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01" t="s">
        <v>51</v>
      </c>
      <c r="F35" s="113">
        <f>ROUND((SUM(BG91:BG227)),  2)</f>
        <v>0</v>
      </c>
      <c r="G35" s="34"/>
      <c r="H35" s="34"/>
      <c r="I35" s="114">
        <v>0.21</v>
      </c>
      <c r="J35" s="113">
        <f>0</f>
        <v>0</v>
      </c>
      <c r="K35" s="34"/>
      <c r="L35" s="10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01" t="s">
        <v>52</v>
      </c>
      <c r="F36" s="113">
        <f>ROUND((SUM(BH91:BH227)),  2)</f>
        <v>0</v>
      </c>
      <c r="G36" s="34"/>
      <c r="H36" s="34"/>
      <c r="I36" s="114">
        <v>0.12</v>
      </c>
      <c r="J36" s="113">
        <f>0</f>
        <v>0</v>
      </c>
      <c r="K36" s="34"/>
      <c r="L36" s="10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01" t="s">
        <v>53</v>
      </c>
      <c r="F37" s="113">
        <f>ROUND((SUM(BI91:BI227)),  2)</f>
        <v>0</v>
      </c>
      <c r="G37" s="34"/>
      <c r="H37" s="34"/>
      <c r="I37" s="114">
        <v>0</v>
      </c>
      <c r="J37" s="113">
        <f>0</f>
        <v>0</v>
      </c>
      <c r="K37" s="34"/>
      <c r="L37" s="10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0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15"/>
      <c r="D39" s="116" t="s">
        <v>54</v>
      </c>
      <c r="E39" s="117"/>
      <c r="F39" s="117"/>
      <c r="G39" s="118" t="s">
        <v>55</v>
      </c>
      <c r="H39" s="119" t="s">
        <v>56</v>
      </c>
      <c r="I39" s="117"/>
      <c r="J39" s="120">
        <f>SUM(J30:J37)</f>
        <v>0</v>
      </c>
      <c r="K39" s="121"/>
      <c r="L39" s="10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22"/>
      <c r="C40" s="123"/>
      <c r="D40" s="123"/>
      <c r="E40" s="123"/>
      <c r="F40" s="123"/>
      <c r="G40" s="123"/>
      <c r="H40" s="123"/>
      <c r="I40" s="123"/>
      <c r="J40" s="123"/>
      <c r="K40" s="123"/>
      <c r="L40" s="10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24"/>
      <c r="C44" s="125"/>
      <c r="D44" s="125"/>
      <c r="E44" s="125"/>
      <c r="F44" s="125"/>
      <c r="G44" s="125"/>
      <c r="H44" s="125"/>
      <c r="I44" s="125"/>
      <c r="J44" s="125"/>
      <c r="K44" s="125"/>
      <c r="L44" s="102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92</v>
      </c>
      <c r="D45" s="36"/>
      <c r="E45" s="36"/>
      <c r="F45" s="36"/>
      <c r="G45" s="36"/>
      <c r="H45" s="36"/>
      <c r="I45" s="36"/>
      <c r="J45" s="36"/>
      <c r="K45" s="36"/>
      <c r="L45" s="102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02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02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46" t="str">
        <f>E7</f>
        <v>Rekonstrukce elektroinstalace 1NP  budovy Městského úřadu 2</v>
      </c>
      <c r="F48" s="347"/>
      <c r="G48" s="347"/>
      <c r="H48" s="347"/>
      <c r="I48" s="36"/>
      <c r="J48" s="36"/>
      <c r="K48" s="36"/>
      <c r="L48" s="102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90</v>
      </c>
      <c r="D49" s="36"/>
      <c r="E49" s="36"/>
      <c r="F49" s="36"/>
      <c r="G49" s="36"/>
      <c r="H49" s="36"/>
      <c r="I49" s="36"/>
      <c r="J49" s="36"/>
      <c r="K49" s="36"/>
      <c r="L49" s="102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8" t="str">
        <f>E9</f>
        <v>ESO 01 - Elektroinstalace 1NP budova MU2</v>
      </c>
      <c r="F50" s="348"/>
      <c r="G50" s="348"/>
      <c r="H50" s="348"/>
      <c r="I50" s="36"/>
      <c r="J50" s="36"/>
      <c r="K50" s="36"/>
      <c r="L50" s="102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02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>Strakonice</v>
      </c>
      <c r="G52" s="36"/>
      <c r="H52" s="36"/>
      <c r="I52" s="29" t="s">
        <v>23</v>
      </c>
      <c r="J52" s="59" t="str">
        <f>IF(J12="","",J12)</f>
        <v>11. 6. 2025</v>
      </c>
      <c r="K52" s="36"/>
      <c r="L52" s="102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02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5.2" customHeight="1">
      <c r="A54" s="34"/>
      <c r="B54" s="35"/>
      <c r="C54" s="29" t="s">
        <v>25</v>
      </c>
      <c r="D54" s="36"/>
      <c r="E54" s="36"/>
      <c r="F54" s="27" t="str">
        <f>E15</f>
        <v>Město Strakonice</v>
      </c>
      <c r="G54" s="36"/>
      <c r="H54" s="36"/>
      <c r="I54" s="29" t="s">
        <v>33</v>
      </c>
      <c r="J54" s="32" t="str">
        <f>E21</f>
        <v>Patrik Augustin</v>
      </c>
      <c r="K54" s="36"/>
      <c r="L54" s="102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29" t="s">
        <v>38</v>
      </c>
      <c r="J55" s="32" t="str">
        <f>E24</f>
        <v>TOPERCZ revize s.r.o.</v>
      </c>
      <c r="K55" s="36"/>
      <c r="L55" s="102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02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26" t="s">
        <v>93</v>
      </c>
      <c r="D57" s="127"/>
      <c r="E57" s="127"/>
      <c r="F57" s="127"/>
      <c r="G57" s="127"/>
      <c r="H57" s="127"/>
      <c r="I57" s="127"/>
      <c r="J57" s="128" t="s">
        <v>94</v>
      </c>
      <c r="K57" s="127"/>
      <c r="L57" s="102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02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29" t="s">
        <v>76</v>
      </c>
      <c r="D59" s="36"/>
      <c r="E59" s="36"/>
      <c r="F59" s="36"/>
      <c r="G59" s="36"/>
      <c r="H59" s="36"/>
      <c r="I59" s="36"/>
      <c r="J59" s="77">
        <f>J91</f>
        <v>0</v>
      </c>
      <c r="K59" s="36"/>
      <c r="L59" s="102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95</v>
      </c>
    </row>
    <row r="60" spans="1:47" s="9" customFormat="1" ht="24.95" customHeight="1">
      <c r="B60" s="130"/>
      <c r="C60" s="131"/>
      <c r="D60" s="132" t="s">
        <v>96</v>
      </c>
      <c r="E60" s="133"/>
      <c r="F60" s="133"/>
      <c r="G60" s="133"/>
      <c r="H60" s="133"/>
      <c r="I60" s="133"/>
      <c r="J60" s="134">
        <f>J92</f>
        <v>0</v>
      </c>
      <c r="K60" s="131"/>
      <c r="L60" s="135"/>
    </row>
    <row r="61" spans="1:47" s="10" customFormat="1" ht="19.899999999999999" customHeight="1">
      <c r="B61" s="136"/>
      <c r="C61" s="137"/>
      <c r="D61" s="138" t="s">
        <v>97</v>
      </c>
      <c r="E61" s="139"/>
      <c r="F61" s="139"/>
      <c r="G61" s="139"/>
      <c r="H61" s="139"/>
      <c r="I61" s="139"/>
      <c r="J61" s="140">
        <f>J93</f>
        <v>0</v>
      </c>
      <c r="K61" s="137"/>
      <c r="L61" s="141"/>
    </row>
    <row r="62" spans="1:47" s="10" customFormat="1" ht="19.899999999999999" customHeight="1">
      <c r="B62" s="136"/>
      <c r="C62" s="137"/>
      <c r="D62" s="138" t="s">
        <v>98</v>
      </c>
      <c r="E62" s="139"/>
      <c r="F62" s="139"/>
      <c r="G62" s="139"/>
      <c r="H62" s="139"/>
      <c r="I62" s="139"/>
      <c r="J62" s="140">
        <f>J122</f>
        <v>0</v>
      </c>
      <c r="K62" s="137"/>
      <c r="L62" s="141"/>
    </row>
    <row r="63" spans="1:47" s="9" customFormat="1" ht="24.95" customHeight="1">
      <c r="B63" s="130"/>
      <c r="C63" s="131"/>
      <c r="D63" s="132" t="s">
        <v>99</v>
      </c>
      <c r="E63" s="133"/>
      <c r="F63" s="133"/>
      <c r="G63" s="133"/>
      <c r="H63" s="133"/>
      <c r="I63" s="133"/>
      <c r="J63" s="134">
        <f>J127</f>
        <v>0</v>
      </c>
      <c r="K63" s="131"/>
      <c r="L63" s="135"/>
    </row>
    <row r="64" spans="1:47" s="10" customFormat="1" ht="19.899999999999999" customHeight="1">
      <c r="B64" s="136"/>
      <c r="C64" s="137"/>
      <c r="D64" s="138" t="s">
        <v>100</v>
      </c>
      <c r="E64" s="139"/>
      <c r="F64" s="139"/>
      <c r="G64" s="139"/>
      <c r="H64" s="139"/>
      <c r="I64" s="139"/>
      <c r="J64" s="140">
        <f>J128</f>
        <v>0</v>
      </c>
      <c r="K64" s="137"/>
      <c r="L64" s="141"/>
    </row>
    <row r="65" spans="1:31" s="10" customFormat="1" ht="19.899999999999999" customHeight="1">
      <c r="B65" s="136"/>
      <c r="C65" s="137"/>
      <c r="D65" s="138" t="s">
        <v>101</v>
      </c>
      <c r="E65" s="139"/>
      <c r="F65" s="139"/>
      <c r="G65" s="139"/>
      <c r="H65" s="139"/>
      <c r="I65" s="139"/>
      <c r="J65" s="140">
        <f>J199</f>
        <v>0</v>
      </c>
      <c r="K65" s="137"/>
      <c r="L65" s="141"/>
    </row>
    <row r="66" spans="1:31" s="9" customFormat="1" ht="24.95" customHeight="1">
      <c r="B66" s="130"/>
      <c r="C66" s="131"/>
      <c r="D66" s="132" t="s">
        <v>102</v>
      </c>
      <c r="E66" s="133"/>
      <c r="F66" s="133"/>
      <c r="G66" s="133"/>
      <c r="H66" s="133"/>
      <c r="I66" s="133"/>
      <c r="J66" s="134">
        <f>J215</f>
        <v>0</v>
      </c>
      <c r="K66" s="131"/>
      <c r="L66" s="135"/>
    </row>
    <row r="67" spans="1:31" s="10" customFormat="1" ht="19.899999999999999" customHeight="1">
      <c r="B67" s="136"/>
      <c r="C67" s="137"/>
      <c r="D67" s="138" t="s">
        <v>103</v>
      </c>
      <c r="E67" s="139"/>
      <c r="F67" s="139"/>
      <c r="G67" s="139"/>
      <c r="H67" s="139"/>
      <c r="I67" s="139"/>
      <c r="J67" s="140">
        <f>J216</f>
        <v>0</v>
      </c>
      <c r="K67" s="137"/>
      <c r="L67" s="141"/>
    </row>
    <row r="68" spans="1:31" s="9" customFormat="1" ht="24.95" customHeight="1">
      <c r="B68" s="130"/>
      <c r="C68" s="131"/>
      <c r="D68" s="132" t="s">
        <v>104</v>
      </c>
      <c r="E68" s="133"/>
      <c r="F68" s="133"/>
      <c r="G68" s="133"/>
      <c r="H68" s="133"/>
      <c r="I68" s="133"/>
      <c r="J68" s="134">
        <f>J219</f>
        <v>0</v>
      </c>
      <c r="K68" s="131"/>
      <c r="L68" s="135"/>
    </row>
    <row r="69" spans="1:31" s="10" customFormat="1" ht="19.899999999999999" customHeight="1">
      <c r="B69" s="136"/>
      <c r="C69" s="137"/>
      <c r="D69" s="138" t="s">
        <v>105</v>
      </c>
      <c r="E69" s="139"/>
      <c r="F69" s="139"/>
      <c r="G69" s="139"/>
      <c r="H69" s="139"/>
      <c r="I69" s="139"/>
      <c r="J69" s="140">
        <f>J220</f>
        <v>0</v>
      </c>
      <c r="K69" s="137"/>
      <c r="L69" s="141"/>
    </row>
    <row r="70" spans="1:31" s="9" customFormat="1" ht="24.95" customHeight="1">
      <c r="B70" s="130"/>
      <c r="C70" s="131"/>
      <c r="D70" s="132" t="s">
        <v>106</v>
      </c>
      <c r="E70" s="133"/>
      <c r="F70" s="133"/>
      <c r="G70" s="133"/>
      <c r="H70" s="133"/>
      <c r="I70" s="133"/>
      <c r="J70" s="134">
        <f>J222</f>
        <v>0</v>
      </c>
      <c r="K70" s="131"/>
      <c r="L70" s="135"/>
    </row>
    <row r="71" spans="1:31" s="10" customFormat="1" ht="19.899999999999999" customHeight="1">
      <c r="B71" s="136"/>
      <c r="C71" s="137"/>
      <c r="D71" s="138" t="s">
        <v>107</v>
      </c>
      <c r="E71" s="139"/>
      <c r="F71" s="139"/>
      <c r="G71" s="139"/>
      <c r="H71" s="139"/>
      <c r="I71" s="139"/>
      <c r="J71" s="140">
        <f>J223</f>
        <v>0</v>
      </c>
      <c r="K71" s="137"/>
      <c r="L71" s="141"/>
    </row>
    <row r="72" spans="1:31" s="2" customFormat="1" ht="21.75" customHeight="1">
      <c r="A72" s="34"/>
      <c r="B72" s="35"/>
      <c r="C72" s="36"/>
      <c r="D72" s="36"/>
      <c r="E72" s="36"/>
      <c r="F72" s="36"/>
      <c r="G72" s="36"/>
      <c r="H72" s="36"/>
      <c r="I72" s="36"/>
      <c r="J72" s="36"/>
      <c r="K72" s="36"/>
      <c r="L72" s="102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5" customHeight="1">
      <c r="A73" s="34"/>
      <c r="B73" s="47"/>
      <c r="C73" s="48"/>
      <c r="D73" s="48"/>
      <c r="E73" s="48"/>
      <c r="F73" s="48"/>
      <c r="G73" s="48"/>
      <c r="H73" s="48"/>
      <c r="I73" s="48"/>
      <c r="J73" s="48"/>
      <c r="K73" s="48"/>
      <c r="L73" s="102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7" spans="1:31" s="2" customFormat="1" ht="6.95" customHeight="1">
      <c r="A77" s="34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0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4.95" customHeight="1">
      <c r="A78" s="34"/>
      <c r="B78" s="35"/>
      <c r="C78" s="23" t="s">
        <v>108</v>
      </c>
      <c r="D78" s="36"/>
      <c r="E78" s="36"/>
      <c r="F78" s="36"/>
      <c r="G78" s="36"/>
      <c r="H78" s="36"/>
      <c r="I78" s="36"/>
      <c r="J78" s="36"/>
      <c r="K78" s="36"/>
      <c r="L78" s="102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5" customHeight="1">
      <c r="A79" s="34"/>
      <c r="B79" s="35"/>
      <c r="C79" s="36"/>
      <c r="D79" s="36"/>
      <c r="E79" s="36"/>
      <c r="F79" s="36"/>
      <c r="G79" s="36"/>
      <c r="H79" s="36"/>
      <c r="I79" s="36"/>
      <c r="J79" s="36"/>
      <c r="K79" s="36"/>
      <c r="L79" s="102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16</v>
      </c>
      <c r="D80" s="36"/>
      <c r="E80" s="36"/>
      <c r="F80" s="36"/>
      <c r="G80" s="36"/>
      <c r="H80" s="36"/>
      <c r="I80" s="36"/>
      <c r="J80" s="36"/>
      <c r="K80" s="36"/>
      <c r="L80" s="102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46" t="str">
        <f>E7</f>
        <v>Rekonstrukce elektroinstalace 1NP  budovy Městského úřadu 2</v>
      </c>
      <c r="F81" s="347"/>
      <c r="G81" s="347"/>
      <c r="H81" s="347"/>
      <c r="I81" s="36"/>
      <c r="J81" s="36"/>
      <c r="K81" s="36"/>
      <c r="L81" s="10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90</v>
      </c>
      <c r="D82" s="36"/>
      <c r="E82" s="36"/>
      <c r="F82" s="36"/>
      <c r="G82" s="36"/>
      <c r="H82" s="36"/>
      <c r="I82" s="36"/>
      <c r="J82" s="36"/>
      <c r="K82" s="36"/>
      <c r="L82" s="10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6.5" customHeight="1">
      <c r="A83" s="34"/>
      <c r="B83" s="35"/>
      <c r="C83" s="36"/>
      <c r="D83" s="36"/>
      <c r="E83" s="318" t="str">
        <f>E9</f>
        <v>ESO 01 - Elektroinstalace 1NP budova MU2</v>
      </c>
      <c r="F83" s="348"/>
      <c r="G83" s="348"/>
      <c r="H83" s="348"/>
      <c r="I83" s="36"/>
      <c r="J83" s="36"/>
      <c r="K83" s="36"/>
      <c r="L83" s="10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0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12" customHeight="1">
      <c r="A85" s="34"/>
      <c r="B85" s="35"/>
      <c r="C85" s="29" t="s">
        <v>21</v>
      </c>
      <c r="D85" s="36"/>
      <c r="E85" s="36"/>
      <c r="F85" s="27" t="str">
        <f>F12</f>
        <v>Strakonice</v>
      </c>
      <c r="G85" s="36"/>
      <c r="H85" s="36"/>
      <c r="I85" s="29" t="s">
        <v>23</v>
      </c>
      <c r="J85" s="59" t="str">
        <f>IF(J12="","",J12)</f>
        <v>11. 6. 2025</v>
      </c>
      <c r="K85" s="36"/>
      <c r="L85" s="10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6.9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0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5.2" customHeight="1">
      <c r="A87" s="34"/>
      <c r="B87" s="35"/>
      <c r="C87" s="29" t="s">
        <v>25</v>
      </c>
      <c r="D87" s="36"/>
      <c r="E87" s="36"/>
      <c r="F87" s="27" t="str">
        <f>E15</f>
        <v>Město Strakonice</v>
      </c>
      <c r="G87" s="36"/>
      <c r="H87" s="36"/>
      <c r="I87" s="29" t="s">
        <v>33</v>
      </c>
      <c r="J87" s="32" t="str">
        <f>E21</f>
        <v>Patrik Augustin</v>
      </c>
      <c r="K87" s="36"/>
      <c r="L87" s="10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2" customFormat="1" ht="25.7" customHeight="1">
      <c r="A88" s="34"/>
      <c r="B88" s="35"/>
      <c r="C88" s="29" t="s">
        <v>31</v>
      </c>
      <c r="D88" s="36"/>
      <c r="E88" s="36"/>
      <c r="F88" s="27" t="str">
        <f>IF(E18="","",E18)</f>
        <v>Vyplň údaj</v>
      </c>
      <c r="G88" s="36"/>
      <c r="H88" s="36"/>
      <c r="I88" s="29" t="s">
        <v>38</v>
      </c>
      <c r="J88" s="32" t="str">
        <f>E24</f>
        <v>TOPERCZ revize s.r.o.</v>
      </c>
      <c r="K88" s="36"/>
      <c r="L88" s="10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pans="1:65" s="2" customFormat="1" ht="10.35" customHeight="1">
      <c r="A89" s="34"/>
      <c r="B89" s="35"/>
      <c r="C89" s="36"/>
      <c r="D89" s="36"/>
      <c r="E89" s="36"/>
      <c r="F89" s="36"/>
      <c r="G89" s="36"/>
      <c r="H89" s="36"/>
      <c r="I89" s="36"/>
      <c r="J89" s="36"/>
      <c r="K89" s="36"/>
      <c r="L89" s="10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pans="1:65" s="11" customFormat="1" ht="29.25" customHeight="1">
      <c r="A90" s="142"/>
      <c r="B90" s="143"/>
      <c r="C90" s="144" t="s">
        <v>109</v>
      </c>
      <c r="D90" s="145" t="s">
        <v>63</v>
      </c>
      <c r="E90" s="145" t="s">
        <v>59</v>
      </c>
      <c r="F90" s="145" t="s">
        <v>60</v>
      </c>
      <c r="G90" s="145" t="s">
        <v>110</v>
      </c>
      <c r="H90" s="145" t="s">
        <v>111</v>
      </c>
      <c r="I90" s="145" t="s">
        <v>112</v>
      </c>
      <c r="J90" s="145" t="s">
        <v>94</v>
      </c>
      <c r="K90" s="146" t="s">
        <v>113</v>
      </c>
      <c r="L90" s="147"/>
      <c r="M90" s="68" t="s">
        <v>19</v>
      </c>
      <c r="N90" s="69" t="s">
        <v>48</v>
      </c>
      <c r="O90" s="69" t="s">
        <v>114</v>
      </c>
      <c r="P90" s="69" t="s">
        <v>115</v>
      </c>
      <c r="Q90" s="69" t="s">
        <v>116</v>
      </c>
      <c r="R90" s="69" t="s">
        <v>117</v>
      </c>
      <c r="S90" s="69" t="s">
        <v>118</v>
      </c>
      <c r="T90" s="70" t="s">
        <v>119</v>
      </c>
      <c r="U90" s="142"/>
      <c r="V90" s="142"/>
      <c r="W90" s="142"/>
      <c r="X90" s="142"/>
      <c r="Y90" s="142"/>
      <c r="Z90" s="142"/>
      <c r="AA90" s="142"/>
      <c r="AB90" s="142"/>
      <c r="AC90" s="142"/>
      <c r="AD90" s="142"/>
      <c r="AE90" s="142"/>
    </row>
    <row r="91" spans="1:65" s="2" customFormat="1" ht="22.9" customHeight="1">
      <c r="A91" s="34"/>
      <c r="B91" s="35"/>
      <c r="C91" s="75" t="s">
        <v>120</v>
      </c>
      <c r="D91" s="36"/>
      <c r="E91" s="36"/>
      <c r="F91" s="36"/>
      <c r="G91" s="36"/>
      <c r="H91" s="36"/>
      <c r="I91" s="36"/>
      <c r="J91" s="148">
        <f>BK91</f>
        <v>0</v>
      </c>
      <c r="K91" s="36"/>
      <c r="L91" s="39"/>
      <c r="M91" s="71"/>
      <c r="N91" s="149"/>
      <c r="O91" s="72"/>
      <c r="P91" s="150">
        <f>P92+P127+P215+P219+P222</f>
        <v>0</v>
      </c>
      <c r="Q91" s="72"/>
      <c r="R91" s="150">
        <f>R92+R127+R215+R219+R222</f>
        <v>8.3862499999999993E-2</v>
      </c>
      <c r="S91" s="72"/>
      <c r="T91" s="151">
        <f>T92+T127+T215+T219+T222</f>
        <v>11.326230000000001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77</v>
      </c>
      <c r="AU91" s="17" t="s">
        <v>95</v>
      </c>
      <c r="BK91" s="152">
        <f>BK92+BK127+BK215+BK219+BK222</f>
        <v>0</v>
      </c>
    </row>
    <row r="92" spans="1:65" s="12" customFormat="1" ht="25.9" customHeight="1">
      <c r="B92" s="153"/>
      <c r="C92" s="154"/>
      <c r="D92" s="155" t="s">
        <v>77</v>
      </c>
      <c r="E92" s="156" t="s">
        <v>121</v>
      </c>
      <c r="F92" s="156" t="s">
        <v>122</v>
      </c>
      <c r="G92" s="154"/>
      <c r="H92" s="154"/>
      <c r="I92" s="157"/>
      <c r="J92" s="158">
        <f>BK92</f>
        <v>0</v>
      </c>
      <c r="K92" s="154"/>
      <c r="L92" s="159"/>
      <c r="M92" s="160"/>
      <c r="N92" s="161"/>
      <c r="O92" s="161"/>
      <c r="P92" s="162">
        <f>P93+P122</f>
        <v>0</v>
      </c>
      <c r="Q92" s="161"/>
      <c r="R92" s="162">
        <f>R93+R122</f>
        <v>0</v>
      </c>
      <c r="S92" s="161"/>
      <c r="T92" s="163">
        <f>T93+T122</f>
        <v>11.326230000000001</v>
      </c>
      <c r="AR92" s="164" t="s">
        <v>86</v>
      </c>
      <c r="AT92" s="165" t="s">
        <v>77</v>
      </c>
      <c r="AU92" s="165" t="s">
        <v>78</v>
      </c>
      <c r="AY92" s="164" t="s">
        <v>123</v>
      </c>
      <c r="BK92" s="166">
        <f>BK93+BK122</f>
        <v>0</v>
      </c>
    </row>
    <row r="93" spans="1:65" s="12" customFormat="1" ht="22.9" customHeight="1">
      <c r="B93" s="153"/>
      <c r="C93" s="154"/>
      <c r="D93" s="155" t="s">
        <v>77</v>
      </c>
      <c r="E93" s="167" t="s">
        <v>124</v>
      </c>
      <c r="F93" s="167" t="s">
        <v>125</v>
      </c>
      <c r="G93" s="154"/>
      <c r="H93" s="154"/>
      <c r="I93" s="157"/>
      <c r="J93" s="168">
        <f>BK93</f>
        <v>0</v>
      </c>
      <c r="K93" s="154"/>
      <c r="L93" s="159"/>
      <c r="M93" s="160"/>
      <c r="N93" s="161"/>
      <c r="O93" s="161"/>
      <c r="P93" s="162">
        <f>SUM(P94:P121)</f>
        <v>0</v>
      </c>
      <c r="Q93" s="161"/>
      <c r="R93" s="162">
        <f>SUM(R94:R121)</f>
        <v>0</v>
      </c>
      <c r="S93" s="161"/>
      <c r="T93" s="163">
        <f>SUM(T94:T121)</f>
        <v>11.326230000000001</v>
      </c>
      <c r="AR93" s="164" t="s">
        <v>86</v>
      </c>
      <c r="AT93" s="165" t="s">
        <v>77</v>
      </c>
      <c r="AU93" s="165" t="s">
        <v>86</v>
      </c>
      <c r="AY93" s="164" t="s">
        <v>123</v>
      </c>
      <c r="BK93" s="166">
        <f>SUM(BK94:BK121)</f>
        <v>0</v>
      </c>
    </row>
    <row r="94" spans="1:65" s="2" customFormat="1" ht="16.5" customHeight="1">
      <c r="A94" s="34"/>
      <c r="B94" s="35"/>
      <c r="C94" s="169" t="s">
        <v>86</v>
      </c>
      <c r="D94" s="169" t="s">
        <v>126</v>
      </c>
      <c r="E94" s="170" t="s">
        <v>127</v>
      </c>
      <c r="F94" s="171" t="s">
        <v>128</v>
      </c>
      <c r="G94" s="172" t="s">
        <v>129</v>
      </c>
      <c r="H94" s="173">
        <v>3</v>
      </c>
      <c r="I94" s="174"/>
      <c r="J94" s="175">
        <f>ROUND(I94*H94,2)</f>
        <v>0</v>
      </c>
      <c r="K94" s="171" t="s">
        <v>130</v>
      </c>
      <c r="L94" s="39"/>
      <c r="M94" s="176" t="s">
        <v>19</v>
      </c>
      <c r="N94" s="177" t="s">
        <v>49</v>
      </c>
      <c r="O94" s="64"/>
      <c r="P94" s="178">
        <f>O94*H94</f>
        <v>0</v>
      </c>
      <c r="Q94" s="178">
        <v>0</v>
      </c>
      <c r="R94" s="178">
        <f>Q94*H94</f>
        <v>0</v>
      </c>
      <c r="S94" s="178">
        <v>0.03</v>
      </c>
      <c r="T94" s="179">
        <f>S94*H94</f>
        <v>0.09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80" t="s">
        <v>131</v>
      </c>
      <c r="AT94" s="180" t="s">
        <v>126</v>
      </c>
      <c r="AU94" s="180" t="s">
        <v>88</v>
      </c>
      <c r="AY94" s="17" t="s">
        <v>123</v>
      </c>
      <c r="BE94" s="181">
        <f>IF(N94="základní",J94,0)</f>
        <v>0</v>
      </c>
      <c r="BF94" s="181">
        <f>IF(N94="snížená",J94,0)</f>
        <v>0</v>
      </c>
      <c r="BG94" s="181">
        <f>IF(N94="zákl. přenesená",J94,0)</f>
        <v>0</v>
      </c>
      <c r="BH94" s="181">
        <f>IF(N94="sníž. přenesená",J94,0)</f>
        <v>0</v>
      </c>
      <c r="BI94" s="181">
        <f>IF(N94="nulová",J94,0)</f>
        <v>0</v>
      </c>
      <c r="BJ94" s="17" t="s">
        <v>86</v>
      </c>
      <c r="BK94" s="181">
        <f>ROUND(I94*H94,2)</f>
        <v>0</v>
      </c>
      <c r="BL94" s="17" t="s">
        <v>131</v>
      </c>
      <c r="BM94" s="180" t="s">
        <v>132</v>
      </c>
    </row>
    <row r="95" spans="1:65" s="2" customFormat="1" ht="11.25">
      <c r="A95" s="34"/>
      <c r="B95" s="35"/>
      <c r="C95" s="36"/>
      <c r="D95" s="182" t="s">
        <v>133</v>
      </c>
      <c r="E95" s="36"/>
      <c r="F95" s="183" t="s">
        <v>134</v>
      </c>
      <c r="G95" s="36"/>
      <c r="H95" s="36"/>
      <c r="I95" s="184"/>
      <c r="J95" s="36"/>
      <c r="K95" s="36"/>
      <c r="L95" s="39"/>
      <c r="M95" s="185"/>
      <c r="N95" s="186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133</v>
      </c>
      <c r="AU95" s="17" t="s">
        <v>88</v>
      </c>
    </row>
    <row r="96" spans="1:65" s="2" customFormat="1" ht="24.2" customHeight="1">
      <c r="A96" s="34"/>
      <c r="B96" s="35"/>
      <c r="C96" s="169" t="s">
        <v>88</v>
      </c>
      <c r="D96" s="169" t="s">
        <v>126</v>
      </c>
      <c r="E96" s="170" t="s">
        <v>135</v>
      </c>
      <c r="F96" s="171" t="s">
        <v>136</v>
      </c>
      <c r="G96" s="172" t="s">
        <v>129</v>
      </c>
      <c r="H96" s="173">
        <v>80</v>
      </c>
      <c r="I96" s="174"/>
      <c r="J96" s="175">
        <f>ROUND(I96*H96,2)</f>
        <v>0</v>
      </c>
      <c r="K96" s="171" t="s">
        <v>130</v>
      </c>
      <c r="L96" s="39"/>
      <c r="M96" s="176" t="s">
        <v>19</v>
      </c>
      <c r="N96" s="177" t="s">
        <v>49</v>
      </c>
      <c r="O96" s="64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80" t="s">
        <v>137</v>
      </c>
      <c r="AT96" s="180" t="s">
        <v>126</v>
      </c>
      <c r="AU96" s="180" t="s">
        <v>88</v>
      </c>
      <c r="AY96" s="17" t="s">
        <v>123</v>
      </c>
      <c r="BE96" s="181">
        <f>IF(N96="základní",J96,0)</f>
        <v>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7" t="s">
        <v>86</v>
      </c>
      <c r="BK96" s="181">
        <f>ROUND(I96*H96,2)</f>
        <v>0</v>
      </c>
      <c r="BL96" s="17" t="s">
        <v>137</v>
      </c>
      <c r="BM96" s="180" t="s">
        <v>138</v>
      </c>
    </row>
    <row r="97" spans="1:65" s="2" customFormat="1" ht="11.25">
      <c r="A97" s="34"/>
      <c r="B97" s="35"/>
      <c r="C97" s="36"/>
      <c r="D97" s="182" t="s">
        <v>133</v>
      </c>
      <c r="E97" s="36"/>
      <c r="F97" s="183" t="s">
        <v>139</v>
      </c>
      <c r="G97" s="36"/>
      <c r="H97" s="36"/>
      <c r="I97" s="184"/>
      <c r="J97" s="36"/>
      <c r="K97" s="36"/>
      <c r="L97" s="39"/>
      <c r="M97" s="185"/>
      <c r="N97" s="186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133</v>
      </c>
      <c r="AU97" s="17" t="s">
        <v>88</v>
      </c>
    </row>
    <row r="98" spans="1:65" s="2" customFormat="1" ht="16.5" customHeight="1">
      <c r="A98" s="34"/>
      <c r="B98" s="35"/>
      <c r="C98" s="169" t="s">
        <v>140</v>
      </c>
      <c r="D98" s="169" t="s">
        <v>126</v>
      </c>
      <c r="E98" s="170" t="s">
        <v>141</v>
      </c>
      <c r="F98" s="171" t="s">
        <v>142</v>
      </c>
      <c r="G98" s="172" t="s">
        <v>129</v>
      </c>
      <c r="H98" s="173">
        <v>100</v>
      </c>
      <c r="I98" s="174"/>
      <c r="J98" s="175">
        <f>ROUND(I98*H98,2)</f>
        <v>0</v>
      </c>
      <c r="K98" s="171" t="s">
        <v>130</v>
      </c>
      <c r="L98" s="39"/>
      <c r="M98" s="176" t="s">
        <v>19</v>
      </c>
      <c r="N98" s="177" t="s">
        <v>49</v>
      </c>
      <c r="O98" s="64"/>
      <c r="P98" s="178">
        <f>O98*H98</f>
        <v>0</v>
      </c>
      <c r="Q98" s="178">
        <v>0</v>
      </c>
      <c r="R98" s="178">
        <f>Q98*H98</f>
        <v>0</v>
      </c>
      <c r="S98" s="178">
        <v>0</v>
      </c>
      <c r="T98" s="179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0" t="s">
        <v>131</v>
      </c>
      <c r="AT98" s="180" t="s">
        <v>126</v>
      </c>
      <c r="AU98" s="180" t="s">
        <v>88</v>
      </c>
      <c r="AY98" s="17" t="s">
        <v>123</v>
      </c>
      <c r="BE98" s="181">
        <f>IF(N98="základní",J98,0)</f>
        <v>0</v>
      </c>
      <c r="BF98" s="181">
        <f>IF(N98="snížená",J98,0)</f>
        <v>0</v>
      </c>
      <c r="BG98" s="181">
        <f>IF(N98="zákl. přenesená",J98,0)</f>
        <v>0</v>
      </c>
      <c r="BH98" s="181">
        <f>IF(N98="sníž. přenesená",J98,0)</f>
        <v>0</v>
      </c>
      <c r="BI98" s="181">
        <f>IF(N98="nulová",J98,0)</f>
        <v>0</v>
      </c>
      <c r="BJ98" s="17" t="s">
        <v>86</v>
      </c>
      <c r="BK98" s="181">
        <f>ROUND(I98*H98,2)</f>
        <v>0</v>
      </c>
      <c r="BL98" s="17" t="s">
        <v>131</v>
      </c>
      <c r="BM98" s="180" t="s">
        <v>143</v>
      </c>
    </row>
    <row r="99" spans="1:65" s="2" customFormat="1" ht="11.25">
      <c r="A99" s="34"/>
      <c r="B99" s="35"/>
      <c r="C99" s="36"/>
      <c r="D99" s="182" t="s">
        <v>133</v>
      </c>
      <c r="E99" s="36"/>
      <c r="F99" s="183" t="s">
        <v>144</v>
      </c>
      <c r="G99" s="36"/>
      <c r="H99" s="36"/>
      <c r="I99" s="184"/>
      <c r="J99" s="36"/>
      <c r="K99" s="36"/>
      <c r="L99" s="39"/>
      <c r="M99" s="185"/>
      <c r="N99" s="186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133</v>
      </c>
      <c r="AU99" s="17" t="s">
        <v>88</v>
      </c>
    </row>
    <row r="100" spans="1:65" s="2" customFormat="1" ht="24.2" customHeight="1">
      <c r="A100" s="34"/>
      <c r="B100" s="35"/>
      <c r="C100" s="169" t="s">
        <v>137</v>
      </c>
      <c r="D100" s="169" t="s">
        <v>126</v>
      </c>
      <c r="E100" s="170" t="s">
        <v>145</v>
      </c>
      <c r="F100" s="171" t="s">
        <v>146</v>
      </c>
      <c r="G100" s="172" t="s">
        <v>129</v>
      </c>
      <c r="H100" s="173">
        <v>50</v>
      </c>
      <c r="I100" s="174"/>
      <c r="J100" s="175">
        <f>ROUND(I100*H100,2)</f>
        <v>0</v>
      </c>
      <c r="K100" s="171" t="s">
        <v>130</v>
      </c>
      <c r="L100" s="39"/>
      <c r="M100" s="176" t="s">
        <v>19</v>
      </c>
      <c r="N100" s="177" t="s">
        <v>49</v>
      </c>
      <c r="O100" s="64"/>
      <c r="P100" s="178">
        <f>O100*H100</f>
        <v>0</v>
      </c>
      <c r="Q100" s="178">
        <v>0</v>
      </c>
      <c r="R100" s="178">
        <f>Q100*H100</f>
        <v>0</v>
      </c>
      <c r="S100" s="178">
        <v>4.8000000000000001E-5</v>
      </c>
      <c r="T100" s="179">
        <f>S100*H100</f>
        <v>2.4000000000000002E-3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80" t="s">
        <v>131</v>
      </c>
      <c r="AT100" s="180" t="s">
        <v>126</v>
      </c>
      <c r="AU100" s="180" t="s">
        <v>88</v>
      </c>
      <c r="AY100" s="17" t="s">
        <v>123</v>
      </c>
      <c r="BE100" s="181">
        <f>IF(N100="základní",J100,0)</f>
        <v>0</v>
      </c>
      <c r="BF100" s="181">
        <f>IF(N100="snížená",J100,0)</f>
        <v>0</v>
      </c>
      <c r="BG100" s="181">
        <f>IF(N100="zákl. přenesená",J100,0)</f>
        <v>0</v>
      </c>
      <c r="BH100" s="181">
        <f>IF(N100="sníž. přenesená",J100,0)</f>
        <v>0</v>
      </c>
      <c r="BI100" s="181">
        <f>IF(N100="nulová",J100,0)</f>
        <v>0</v>
      </c>
      <c r="BJ100" s="17" t="s">
        <v>86</v>
      </c>
      <c r="BK100" s="181">
        <f>ROUND(I100*H100,2)</f>
        <v>0</v>
      </c>
      <c r="BL100" s="17" t="s">
        <v>131</v>
      </c>
      <c r="BM100" s="180" t="s">
        <v>147</v>
      </c>
    </row>
    <row r="101" spans="1:65" s="2" customFormat="1" ht="11.25">
      <c r="A101" s="34"/>
      <c r="B101" s="35"/>
      <c r="C101" s="36"/>
      <c r="D101" s="182" t="s">
        <v>133</v>
      </c>
      <c r="E101" s="36"/>
      <c r="F101" s="183" t="s">
        <v>148</v>
      </c>
      <c r="G101" s="36"/>
      <c r="H101" s="36"/>
      <c r="I101" s="184"/>
      <c r="J101" s="36"/>
      <c r="K101" s="36"/>
      <c r="L101" s="39"/>
      <c r="M101" s="185"/>
      <c r="N101" s="186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133</v>
      </c>
      <c r="AU101" s="17" t="s">
        <v>88</v>
      </c>
    </row>
    <row r="102" spans="1:65" s="2" customFormat="1" ht="16.5" customHeight="1">
      <c r="A102" s="34"/>
      <c r="B102" s="35"/>
      <c r="C102" s="169" t="s">
        <v>149</v>
      </c>
      <c r="D102" s="169" t="s">
        <v>126</v>
      </c>
      <c r="E102" s="170" t="s">
        <v>150</v>
      </c>
      <c r="F102" s="171" t="s">
        <v>151</v>
      </c>
      <c r="G102" s="172" t="s">
        <v>129</v>
      </c>
      <c r="H102" s="173">
        <v>60</v>
      </c>
      <c r="I102" s="174"/>
      <c r="J102" s="175">
        <f>ROUND(I102*H102,2)</f>
        <v>0</v>
      </c>
      <c r="K102" s="171" t="s">
        <v>130</v>
      </c>
      <c r="L102" s="39"/>
      <c r="M102" s="176" t="s">
        <v>19</v>
      </c>
      <c r="N102" s="177" t="s">
        <v>49</v>
      </c>
      <c r="O102" s="64"/>
      <c r="P102" s="178">
        <f>O102*H102</f>
        <v>0</v>
      </c>
      <c r="Q102" s="178">
        <v>0</v>
      </c>
      <c r="R102" s="178">
        <f>Q102*H102</f>
        <v>0</v>
      </c>
      <c r="S102" s="178">
        <v>1.0499999999999999E-3</v>
      </c>
      <c r="T102" s="179">
        <f>S102*H102</f>
        <v>6.3E-2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0" t="s">
        <v>131</v>
      </c>
      <c r="AT102" s="180" t="s">
        <v>126</v>
      </c>
      <c r="AU102" s="180" t="s">
        <v>88</v>
      </c>
      <c r="AY102" s="17" t="s">
        <v>123</v>
      </c>
      <c r="BE102" s="181">
        <f>IF(N102="základní",J102,0)</f>
        <v>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7" t="s">
        <v>86</v>
      </c>
      <c r="BK102" s="181">
        <f>ROUND(I102*H102,2)</f>
        <v>0</v>
      </c>
      <c r="BL102" s="17" t="s">
        <v>131</v>
      </c>
      <c r="BM102" s="180" t="s">
        <v>152</v>
      </c>
    </row>
    <row r="103" spans="1:65" s="2" customFormat="1" ht="11.25">
      <c r="A103" s="34"/>
      <c r="B103" s="35"/>
      <c r="C103" s="36"/>
      <c r="D103" s="182" t="s">
        <v>133</v>
      </c>
      <c r="E103" s="36"/>
      <c r="F103" s="183" t="s">
        <v>153</v>
      </c>
      <c r="G103" s="36"/>
      <c r="H103" s="36"/>
      <c r="I103" s="184"/>
      <c r="J103" s="36"/>
      <c r="K103" s="36"/>
      <c r="L103" s="39"/>
      <c r="M103" s="185"/>
      <c r="N103" s="186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133</v>
      </c>
      <c r="AU103" s="17" t="s">
        <v>88</v>
      </c>
    </row>
    <row r="104" spans="1:65" s="2" customFormat="1" ht="16.5" customHeight="1">
      <c r="A104" s="34"/>
      <c r="B104" s="35"/>
      <c r="C104" s="169" t="s">
        <v>154</v>
      </c>
      <c r="D104" s="169" t="s">
        <v>126</v>
      </c>
      <c r="E104" s="170" t="s">
        <v>155</v>
      </c>
      <c r="F104" s="171" t="s">
        <v>156</v>
      </c>
      <c r="G104" s="172" t="s">
        <v>129</v>
      </c>
      <c r="H104" s="173">
        <v>3</v>
      </c>
      <c r="I104" s="174"/>
      <c r="J104" s="175">
        <f>ROUND(I104*H104,2)</f>
        <v>0</v>
      </c>
      <c r="K104" s="171" t="s">
        <v>130</v>
      </c>
      <c r="L104" s="39"/>
      <c r="M104" s="176" t="s">
        <v>19</v>
      </c>
      <c r="N104" s="177" t="s">
        <v>49</v>
      </c>
      <c r="O104" s="64"/>
      <c r="P104" s="178">
        <f>O104*H104</f>
        <v>0</v>
      </c>
      <c r="Q104" s="178">
        <v>0</v>
      </c>
      <c r="R104" s="178">
        <f>Q104*H104</f>
        <v>0</v>
      </c>
      <c r="S104" s="178">
        <v>1.1E-4</v>
      </c>
      <c r="T104" s="179">
        <f>S104*H104</f>
        <v>3.3E-4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80" t="s">
        <v>131</v>
      </c>
      <c r="AT104" s="180" t="s">
        <v>126</v>
      </c>
      <c r="AU104" s="180" t="s">
        <v>88</v>
      </c>
      <c r="AY104" s="17" t="s">
        <v>123</v>
      </c>
      <c r="BE104" s="181">
        <f>IF(N104="základní",J104,0)</f>
        <v>0</v>
      </c>
      <c r="BF104" s="181">
        <f>IF(N104="snížená",J104,0)</f>
        <v>0</v>
      </c>
      <c r="BG104" s="181">
        <f>IF(N104="zákl. přenesená",J104,0)</f>
        <v>0</v>
      </c>
      <c r="BH104" s="181">
        <f>IF(N104="sníž. přenesená",J104,0)</f>
        <v>0</v>
      </c>
      <c r="BI104" s="181">
        <f>IF(N104="nulová",J104,0)</f>
        <v>0</v>
      </c>
      <c r="BJ104" s="17" t="s">
        <v>86</v>
      </c>
      <c r="BK104" s="181">
        <f>ROUND(I104*H104,2)</f>
        <v>0</v>
      </c>
      <c r="BL104" s="17" t="s">
        <v>131</v>
      </c>
      <c r="BM104" s="180" t="s">
        <v>157</v>
      </c>
    </row>
    <row r="105" spans="1:65" s="2" customFormat="1" ht="11.25">
      <c r="A105" s="34"/>
      <c r="B105" s="35"/>
      <c r="C105" s="36"/>
      <c r="D105" s="182" t="s">
        <v>133</v>
      </c>
      <c r="E105" s="36"/>
      <c r="F105" s="183" t="s">
        <v>158</v>
      </c>
      <c r="G105" s="36"/>
      <c r="H105" s="36"/>
      <c r="I105" s="184"/>
      <c r="J105" s="36"/>
      <c r="K105" s="36"/>
      <c r="L105" s="39"/>
      <c r="M105" s="185"/>
      <c r="N105" s="186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133</v>
      </c>
      <c r="AU105" s="17" t="s">
        <v>88</v>
      </c>
    </row>
    <row r="106" spans="1:65" s="2" customFormat="1" ht="16.5" customHeight="1">
      <c r="A106" s="34"/>
      <c r="B106" s="35"/>
      <c r="C106" s="169" t="s">
        <v>159</v>
      </c>
      <c r="D106" s="169" t="s">
        <v>126</v>
      </c>
      <c r="E106" s="170" t="s">
        <v>160</v>
      </c>
      <c r="F106" s="171" t="s">
        <v>161</v>
      </c>
      <c r="G106" s="172" t="s">
        <v>129</v>
      </c>
      <c r="H106" s="173">
        <v>1</v>
      </c>
      <c r="I106" s="174"/>
      <c r="J106" s="175">
        <f>ROUND(I106*H106,2)</f>
        <v>0</v>
      </c>
      <c r="K106" s="171" t="s">
        <v>130</v>
      </c>
      <c r="L106" s="39"/>
      <c r="M106" s="176" t="s">
        <v>19</v>
      </c>
      <c r="N106" s="177" t="s">
        <v>49</v>
      </c>
      <c r="O106" s="64"/>
      <c r="P106" s="178">
        <f>O106*H106</f>
        <v>0</v>
      </c>
      <c r="Q106" s="178">
        <v>0</v>
      </c>
      <c r="R106" s="178">
        <f>Q106*H106</f>
        <v>0</v>
      </c>
      <c r="S106" s="178">
        <v>1.5E-3</v>
      </c>
      <c r="T106" s="179">
        <f>S106*H106</f>
        <v>1.5E-3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0" t="s">
        <v>131</v>
      </c>
      <c r="AT106" s="180" t="s">
        <v>126</v>
      </c>
      <c r="AU106" s="180" t="s">
        <v>88</v>
      </c>
      <c r="AY106" s="17" t="s">
        <v>123</v>
      </c>
      <c r="BE106" s="181">
        <f>IF(N106="základní",J106,0)</f>
        <v>0</v>
      </c>
      <c r="BF106" s="181">
        <f>IF(N106="snížená",J106,0)</f>
        <v>0</v>
      </c>
      <c r="BG106" s="181">
        <f>IF(N106="zákl. přenesená",J106,0)</f>
        <v>0</v>
      </c>
      <c r="BH106" s="181">
        <f>IF(N106="sníž. přenesená",J106,0)</f>
        <v>0</v>
      </c>
      <c r="BI106" s="181">
        <f>IF(N106="nulová",J106,0)</f>
        <v>0</v>
      </c>
      <c r="BJ106" s="17" t="s">
        <v>86</v>
      </c>
      <c r="BK106" s="181">
        <f>ROUND(I106*H106,2)</f>
        <v>0</v>
      </c>
      <c r="BL106" s="17" t="s">
        <v>131</v>
      </c>
      <c r="BM106" s="180" t="s">
        <v>162</v>
      </c>
    </row>
    <row r="107" spans="1:65" s="2" customFormat="1" ht="11.25">
      <c r="A107" s="34"/>
      <c r="B107" s="35"/>
      <c r="C107" s="36"/>
      <c r="D107" s="182" t="s">
        <v>133</v>
      </c>
      <c r="E107" s="36"/>
      <c r="F107" s="183" t="s">
        <v>163</v>
      </c>
      <c r="G107" s="36"/>
      <c r="H107" s="36"/>
      <c r="I107" s="184"/>
      <c r="J107" s="36"/>
      <c r="K107" s="36"/>
      <c r="L107" s="39"/>
      <c r="M107" s="185"/>
      <c r="N107" s="186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133</v>
      </c>
      <c r="AU107" s="17" t="s">
        <v>88</v>
      </c>
    </row>
    <row r="108" spans="1:65" s="2" customFormat="1" ht="24.2" customHeight="1">
      <c r="A108" s="34"/>
      <c r="B108" s="35"/>
      <c r="C108" s="169" t="s">
        <v>164</v>
      </c>
      <c r="D108" s="169" t="s">
        <v>126</v>
      </c>
      <c r="E108" s="170" t="s">
        <v>165</v>
      </c>
      <c r="F108" s="171" t="s">
        <v>166</v>
      </c>
      <c r="G108" s="172" t="s">
        <v>129</v>
      </c>
      <c r="H108" s="173">
        <v>15</v>
      </c>
      <c r="I108" s="174"/>
      <c r="J108" s="175">
        <f>ROUND(I108*H108,2)</f>
        <v>0</v>
      </c>
      <c r="K108" s="171" t="s">
        <v>130</v>
      </c>
      <c r="L108" s="39"/>
      <c r="M108" s="176" t="s">
        <v>19</v>
      </c>
      <c r="N108" s="177" t="s">
        <v>49</v>
      </c>
      <c r="O108" s="64"/>
      <c r="P108" s="178">
        <f>O108*H108</f>
        <v>0</v>
      </c>
      <c r="Q108" s="178">
        <v>0</v>
      </c>
      <c r="R108" s="178">
        <f>Q108*H108</f>
        <v>0</v>
      </c>
      <c r="S108" s="178">
        <v>1.2999999999999999E-3</v>
      </c>
      <c r="T108" s="179">
        <f>S108*H108</f>
        <v>1.95E-2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80" t="s">
        <v>131</v>
      </c>
      <c r="AT108" s="180" t="s">
        <v>126</v>
      </c>
      <c r="AU108" s="180" t="s">
        <v>88</v>
      </c>
      <c r="AY108" s="17" t="s">
        <v>123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7" t="s">
        <v>86</v>
      </c>
      <c r="BK108" s="181">
        <f>ROUND(I108*H108,2)</f>
        <v>0</v>
      </c>
      <c r="BL108" s="17" t="s">
        <v>131</v>
      </c>
      <c r="BM108" s="180" t="s">
        <v>167</v>
      </c>
    </row>
    <row r="109" spans="1:65" s="2" customFormat="1" ht="11.25">
      <c r="A109" s="34"/>
      <c r="B109" s="35"/>
      <c r="C109" s="36"/>
      <c r="D109" s="182" t="s">
        <v>133</v>
      </c>
      <c r="E109" s="36"/>
      <c r="F109" s="183" t="s">
        <v>168</v>
      </c>
      <c r="G109" s="36"/>
      <c r="H109" s="36"/>
      <c r="I109" s="184"/>
      <c r="J109" s="36"/>
      <c r="K109" s="36"/>
      <c r="L109" s="39"/>
      <c r="M109" s="185"/>
      <c r="N109" s="186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133</v>
      </c>
      <c r="AU109" s="17" t="s">
        <v>88</v>
      </c>
    </row>
    <row r="110" spans="1:65" s="2" customFormat="1" ht="24.2" customHeight="1">
      <c r="A110" s="34"/>
      <c r="B110" s="35"/>
      <c r="C110" s="169" t="s">
        <v>124</v>
      </c>
      <c r="D110" s="169" t="s">
        <v>126</v>
      </c>
      <c r="E110" s="170" t="s">
        <v>169</v>
      </c>
      <c r="F110" s="171" t="s">
        <v>170</v>
      </c>
      <c r="G110" s="172" t="s">
        <v>129</v>
      </c>
      <c r="H110" s="173">
        <v>10</v>
      </c>
      <c r="I110" s="174"/>
      <c r="J110" s="175">
        <f>ROUND(I110*H110,2)</f>
        <v>0</v>
      </c>
      <c r="K110" s="171" t="s">
        <v>130</v>
      </c>
      <c r="L110" s="39"/>
      <c r="M110" s="176" t="s">
        <v>19</v>
      </c>
      <c r="N110" s="177" t="s">
        <v>49</v>
      </c>
      <c r="O110" s="64"/>
      <c r="P110" s="178">
        <f>O110*H110</f>
        <v>0</v>
      </c>
      <c r="Q110" s="178">
        <v>0</v>
      </c>
      <c r="R110" s="178">
        <f>Q110*H110</f>
        <v>0</v>
      </c>
      <c r="S110" s="178">
        <v>8.0000000000000004E-4</v>
      </c>
      <c r="T110" s="179">
        <f>S110*H110</f>
        <v>8.0000000000000002E-3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0" t="s">
        <v>131</v>
      </c>
      <c r="AT110" s="180" t="s">
        <v>126</v>
      </c>
      <c r="AU110" s="180" t="s">
        <v>88</v>
      </c>
      <c r="AY110" s="17" t="s">
        <v>123</v>
      </c>
      <c r="BE110" s="181">
        <f>IF(N110="základní",J110,0)</f>
        <v>0</v>
      </c>
      <c r="BF110" s="181">
        <f>IF(N110="snížená",J110,0)</f>
        <v>0</v>
      </c>
      <c r="BG110" s="181">
        <f>IF(N110="zákl. přenesená",J110,0)</f>
        <v>0</v>
      </c>
      <c r="BH110" s="181">
        <f>IF(N110="sníž. přenesená",J110,0)</f>
        <v>0</v>
      </c>
      <c r="BI110" s="181">
        <f>IF(N110="nulová",J110,0)</f>
        <v>0</v>
      </c>
      <c r="BJ110" s="17" t="s">
        <v>86</v>
      </c>
      <c r="BK110" s="181">
        <f>ROUND(I110*H110,2)</f>
        <v>0</v>
      </c>
      <c r="BL110" s="17" t="s">
        <v>131</v>
      </c>
      <c r="BM110" s="180" t="s">
        <v>171</v>
      </c>
    </row>
    <row r="111" spans="1:65" s="2" customFormat="1" ht="11.25">
      <c r="A111" s="34"/>
      <c r="B111" s="35"/>
      <c r="C111" s="36"/>
      <c r="D111" s="182" t="s">
        <v>133</v>
      </c>
      <c r="E111" s="36"/>
      <c r="F111" s="183" t="s">
        <v>172</v>
      </c>
      <c r="G111" s="36"/>
      <c r="H111" s="36"/>
      <c r="I111" s="184"/>
      <c r="J111" s="36"/>
      <c r="K111" s="36"/>
      <c r="L111" s="39"/>
      <c r="M111" s="185"/>
      <c r="N111" s="186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133</v>
      </c>
      <c r="AU111" s="17" t="s">
        <v>88</v>
      </c>
    </row>
    <row r="112" spans="1:65" s="2" customFormat="1" ht="24.2" customHeight="1">
      <c r="A112" s="34"/>
      <c r="B112" s="35"/>
      <c r="C112" s="169" t="s">
        <v>173</v>
      </c>
      <c r="D112" s="169" t="s">
        <v>126</v>
      </c>
      <c r="E112" s="170" t="s">
        <v>174</v>
      </c>
      <c r="F112" s="171" t="s">
        <v>175</v>
      </c>
      <c r="G112" s="172" t="s">
        <v>129</v>
      </c>
      <c r="H112" s="173">
        <v>11</v>
      </c>
      <c r="I112" s="174"/>
      <c r="J112" s="175">
        <f>ROUND(I112*H112,2)</f>
        <v>0</v>
      </c>
      <c r="K112" s="171" t="s">
        <v>130</v>
      </c>
      <c r="L112" s="39"/>
      <c r="M112" s="176" t="s">
        <v>19</v>
      </c>
      <c r="N112" s="177" t="s">
        <v>49</v>
      </c>
      <c r="O112" s="64"/>
      <c r="P112" s="178">
        <f>O112*H112</f>
        <v>0</v>
      </c>
      <c r="Q112" s="178">
        <v>0</v>
      </c>
      <c r="R112" s="178">
        <f>Q112*H112</f>
        <v>0</v>
      </c>
      <c r="S112" s="178">
        <v>1E-3</v>
      </c>
      <c r="T112" s="179">
        <f>S112*H112</f>
        <v>1.0999999999999999E-2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80" t="s">
        <v>131</v>
      </c>
      <c r="AT112" s="180" t="s">
        <v>126</v>
      </c>
      <c r="AU112" s="180" t="s">
        <v>88</v>
      </c>
      <c r="AY112" s="17" t="s">
        <v>123</v>
      </c>
      <c r="BE112" s="181">
        <f>IF(N112="základní",J112,0)</f>
        <v>0</v>
      </c>
      <c r="BF112" s="181">
        <f>IF(N112="snížená",J112,0)</f>
        <v>0</v>
      </c>
      <c r="BG112" s="181">
        <f>IF(N112="zákl. přenesená",J112,0)</f>
        <v>0</v>
      </c>
      <c r="BH112" s="181">
        <f>IF(N112="sníž. přenesená",J112,0)</f>
        <v>0</v>
      </c>
      <c r="BI112" s="181">
        <f>IF(N112="nulová",J112,0)</f>
        <v>0</v>
      </c>
      <c r="BJ112" s="17" t="s">
        <v>86</v>
      </c>
      <c r="BK112" s="181">
        <f>ROUND(I112*H112,2)</f>
        <v>0</v>
      </c>
      <c r="BL112" s="17" t="s">
        <v>131</v>
      </c>
      <c r="BM112" s="180" t="s">
        <v>176</v>
      </c>
    </row>
    <row r="113" spans="1:65" s="2" customFormat="1" ht="11.25">
      <c r="A113" s="34"/>
      <c r="B113" s="35"/>
      <c r="C113" s="36"/>
      <c r="D113" s="182" t="s">
        <v>133</v>
      </c>
      <c r="E113" s="36"/>
      <c r="F113" s="183" t="s">
        <v>177</v>
      </c>
      <c r="G113" s="36"/>
      <c r="H113" s="36"/>
      <c r="I113" s="184"/>
      <c r="J113" s="36"/>
      <c r="K113" s="36"/>
      <c r="L113" s="39"/>
      <c r="M113" s="185"/>
      <c r="N113" s="186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133</v>
      </c>
      <c r="AU113" s="17" t="s">
        <v>88</v>
      </c>
    </row>
    <row r="114" spans="1:65" s="2" customFormat="1" ht="24.2" customHeight="1">
      <c r="A114" s="34"/>
      <c r="B114" s="35"/>
      <c r="C114" s="169" t="s">
        <v>178</v>
      </c>
      <c r="D114" s="169" t="s">
        <v>126</v>
      </c>
      <c r="E114" s="170" t="s">
        <v>179</v>
      </c>
      <c r="F114" s="171" t="s">
        <v>180</v>
      </c>
      <c r="G114" s="172" t="s">
        <v>129</v>
      </c>
      <c r="H114" s="173">
        <v>5</v>
      </c>
      <c r="I114" s="174"/>
      <c r="J114" s="175">
        <f>ROUND(I114*H114,2)</f>
        <v>0</v>
      </c>
      <c r="K114" s="171" t="s">
        <v>130</v>
      </c>
      <c r="L114" s="39"/>
      <c r="M114" s="176" t="s">
        <v>19</v>
      </c>
      <c r="N114" s="177" t="s">
        <v>49</v>
      </c>
      <c r="O114" s="64"/>
      <c r="P114" s="178">
        <f>O114*H114</f>
        <v>0</v>
      </c>
      <c r="Q114" s="178">
        <v>0</v>
      </c>
      <c r="R114" s="178">
        <f>Q114*H114</f>
        <v>0</v>
      </c>
      <c r="S114" s="178">
        <v>4.4999999999999997E-3</v>
      </c>
      <c r="T114" s="179">
        <f>S114*H114</f>
        <v>2.2499999999999999E-2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80" t="s">
        <v>131</v>
      </c>
      <c r="AT114" s="180" t="s">
        <v>126</v>
      </c>
      <c r="AU114" s="180" t="s">
        <v>88</v>
      </c>
      <c r="AY114" s="17" t="s">
        <v>123</v>
      </c>
      <c r="BE114" s="181">
        <f>IF(N114="základní",J114,0)</f>
        <v>0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7" t="s">
        <v>86</v>
      </c>
      <c r="BK114" s="181">
        <f>ROUND(I114*H114,2)</f>
        <v>0</v>
      </c>
      <c r="BL114" s="17" t="s">
        <v>131</v>
      </c>
      <c r="BM114" s="180" t="s">
        <v>181</v>
      </c>
    </row>
    <row r="115" spans="1:65" s="2" customFormat="1" ht="11.25">
      <c r="A115" s="34"/>
      <c r="B115" s="35"/>
      <c r="C115" s="36"/>
      <c r="D115" s="182" t="s">
        <v>133</v>
      </c>
      <c r="E115" s="36"/>
      <c r="F115" s="183" t="s">
        <v>182</v>
      </c>
      <c r="G115" s="36"/>
      <c r="H115" s="36"/>
      <c r="I115" s="184"/>
      <c r="J115" s="36"/>
      <c r="K115" s="36"/>
      <c r="L115" s="39"/>
      <c r="M115" s="185"/>
      <c r="N115" s="186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133</v>
      </c>
      <c r="AU115" s="17" t="s">
        <v>88</v>
      </c>
    </row>
    <row r="116" spans="1:65" s="2" customFormat="1" ht="24.2" customHeight="1">
      <c r="A116" s="34"/>
      <c r="B116" s="35"/>
      <c r="C116" s="169" t="s">
        <v>183</v>
      </c>
      <c r="D116" s="169" t="s">
        <v>126</v>
      </c>
      <c r="E116" s="170" t="s">
        <v>184</v>
      </c>
      <c r="F116" s="171" t="s">
        <v>185</v>
      </c>
      <c r="G116" s="172" t="s">
        <v>129</v>
      </c>
      <c r="H116" s="173">
        <v>4</v>
      </c>
      <c r="I116" s="174"/>
      <c r="J116" s="175">
        <f>ROUND(I116*H116,2)</f>
        <v>0</v>
      </c>
      <c r="K116" s="171" t="s">
        <v>130</v>
      </c>
      <c r="L116" s="39"/>
      <c r="M116" s="176" t="s">
        <v>19</v>
      </c>
      <c r="N116" s="177" t="s">
        <v>49</v>
      </c>
      <c r="O116" s="64"/>
      <c r="P116" s="178">
        <f>O116*H116</f>
        <v>0</v>
      </c>
      <c r="Q116" s="178">
        <v>0</v>
      </c>
      <c r="R116" s="178">
        <f>Q116*H116</f>
        <v>0</v>
      </c>
      <c r="S116" s="178">
        <v>0</v>
      </c>
      <c r="T116" s="179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80" t="s">
        <v>131</v>
      </c>
      <c r="AT116" s="180" t="s">
        <v>126</v>
      </c>
      <c r="AU116" s="180" t="s">
        <v>88</v>
      </c>
      <c r="AY116" s="17" t="s">
        <v>123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17" t="s">
        <v>86</v>
      </c>
      <c r="BK116" s="181">
        <f>ROUND(I116*H116,2)</f>
        <v>0</v>
      </c>
      <c r="BL116" s="17" t="s">
        <v>131</v>
      </c>
      <c r="BM116" s="180" t="s">
        <v>186</v>
      </c>
    </row>
    <row r="117" spans="1:65" s="2" customFormat="1" ht="11.25">
      <c r="A117" s="34"/>
      <c r="B117" s="35"/>
      <c r="C117" s="36"/>
      <c r="D117" s="182" t="s">
        <v>133</v>
      </c>
      <c r="E117" s="36"/>
      <c r="F117" s="183" t="s">
        <v>187</v>
      </c>
      <c r="G117" s="36"/>
      <c r="H117" s="36"/>
      <c r="I117" s="184"/>
      <c r="J117" s="36"/>
      <c r="K117" s="36"/>
      <c r="L117" s="39"/>
      <c r="M117" s="185"/>
      <c r="N117" s="186"/>
      <c r="O117" s="64"/>
      <c r="P117" s="64"/>
      <c r="Q117" s="64"/>
      <c r="R117" s="64"/>
      <c r="S117" s="64"/>
      <c r="T117" s="65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133</v>
      </c>
      <c r="AU117" s="17" t="s">
        <v>88</v>
      </c>
    </row>
    <row r="118" spans="1:65" s="2" customFormat="1" ht="21.75" customHeight="1">
      <c r="A118" s="34"/>
      <c r="B118" s="35"/>
      <c r="C118" s="169" t="s">
        <v>8</v>
      </c>
      <c r="D118" s="169" t="s">
        <v>126</v>
      </c>
      <c r="E118" s="170" t="s">
        <v>188</v>
      </c>
      <c r="F118" s="171" t="s">
        <v>189</v>
      </c>
      <c r="G118" s="172" t="s">
        <v>190</v>
      </c>
      <c r="H118" s="173">
        <v>400</v>
      </c>
      <c r="I118" s="174"/>
      <c r="J118" s="175">
        <f>ROUND(I118*H118,2)</f>
        <v>0</v>
      </c>
      <c r="K118" s="171" t="s">
        <v>130</v>
      </c>
      <c r="L118" s="39"/>
      <c r="M118" s="176" t="s">
        <v>19</v>
      </c>
      <c r="N118" s="177" t="s">
        <v>49</v>
      </c>
      <c r="O118" s="64"/>
      <c r="P118" s="178">
        <f>O118*H118</f>
        <v>0</v>
      </c>
      <c r="Q118" s="178">
        <v>0</v>
      </c>
      <c r="R118" s="178">
        <f>Q118*H118</f>
        <v>0</v>
      </c>
      <c r="S118" s="178">
        <v>2.7E-2</v>
      </c>
      <c r="T118" s="179">
        <f>S118*H118</f>
        <v>10.8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0" t="s">
        <v>137</v>
      </c>
      <c r="AT118" s="180" t="s">
        <v>126</v>
      </c>
      <c r="AU118" s="180" t="s">
        <v>88</v>
      </c>
      <c r="AY118" s="17" t="s">
        <v>123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17" t="s">
        <v>86</v>
      </c>
      <c r="BK118" s="181">
        <f>ROUND(I118*H118,2)</f>
        <v>0</v>
      </c>
      <c r="BL118" s="17" t="s">
        <v>137</v>
      </c>
      <c r="BM118" s="180" t="s">
        <v>191</v>
      </c>
    </row>
    <row r="119" spans="1:65" s="2" customFormat="1" ht="11.25">
      <c r="A119" s="34"/>
      <c r="B119" s="35"/>
      <c r="C119" s="36"/>
      <c r="D119" s="182" t="s">
        <v>133</v>
      </c>
      <c r="E119" s="36"/>
      <c r="F119" s="183" t="s">
        <v>192</v>
      </c>
      <c r="G119" s="36"/>
      <c r="H119" s="36"/>
      <c r="I119" s="184"/>
      <c r="J119" s="36"/>
      <c r="K119" s="36"/>
      <c r="L119" s="39"/>
      <c r="M119" s="185"/>
      <c r="N119" s="186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133</v>
      </c>
      <c r="AU119" s="17" t="s">
        <v>88</v>
      </c>
    </row>
    <row r="120" spans="1:65" s="2" customFormat="1" ht="24.2" customHeight="1">
      <c r="A120" s="34"/>
      <c r="B120" s="35"/>
      <c r="C120" s="169" t="s">
        <v>193</v>
      </c>
      <c r="D120" s="169" t="s">
        <v>126</v>
      </c>
      <c r="E120" s="170" t="s">
        <v>194</v>
      </c>
      <c r="F120" s="171" t="s">
        <v>195</v>
      </c>
      <c r="G120" s="172" t="s">
        <v>129</v>
      </c>
      <c r="H120" s="173">
        <v>2</v>
      </c>
      <c r="I120" s="174"/>
      <c r="J120" s="175">
        <f>ROUND(I120*H120,2)</f>
        <v>0</v>
      </c>
      <c r="K120" s="171" t="s">
        <v>130</v>
      </c>
      <c r="L120" s="39"/>
      <c r="M120" s="176" t="s">
        <v>19</v>
      </c>
      <c r="N120" s="177" t="s">
        <v>49</v>
      </c>
      <c r="O120" s="64"/>
      <c r="P120" s="178">
        <f>O120*H120</f>
        <v>0</v>
      </c>
      <c r="Q120" s="178">
        <v>0</v>
      </c>
      <c r="R120" s="178">
        <f>Q120*H120</f>
        <v>0</v>
      </c>
      <c r="S120" s="178">
        <v>0.154</v>
      </c>
      <c r="T120" s="179">
        <f>S120*H120</f>
        <v>0.308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0" t="s">
        <v>137</v>
      </c>
      <c r="AT120" s="180" t="s">
        <v>126</v>
      </c>
      <c r="AU120" s="180" t="s">
        <v>88</v>
      </c>
      <c r="AY120" s="17" t="s">
        <v>123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7" t="s">
        <v>86</v>
      </c>
      <c r="BK120" s="181">
        <f>ROUND(I120*H120,2)</f>
        <v>0</v>
      </c>
      <c r="BL120" s="17" t="s">
        <v>137</v>
      </c>
      <c r="BM120" s="180" t="s">
        <v>196</v>
      </c>
    </row>
    <row r="121" spans="1:65" s="2" customFormat="1" ht="11.25">
      <c r="A121" s="34"/>
      <c r="B121" s="35"/>
      <c r="C121" s="36"/>
      <c r="D121" s="182" t="s">
        <v>133</v>
      </c>
      <c r="E121" s="36"/>
      <c r="F121" s="183" t="s">
        <v>197</v>
      </c>
      <c r="G121" s="36"/>
      <c r="H121" s="36"/>
      <c r="I121" s="184"/>
      <c r="J121" s="36"/>
      <c r="K121" s="36"/>
      <c r="L121" s="39"/>
      <c r="M121" s="185"/>
      <c r="N121" s="186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133</v>
      </c>
      <c r="AU121" s="17" t="s">
        <v>88</v>
      </c>
    </row>
    <row r="122" spans="1:65" s="12" customFormat="1" ht="22.9" customHeight="1">
      <c r="B122" s="153"/>
      <c r="C122" s="154"/>
      <c r="D122" s="155" t="s">
        <v>77</v>
      </c>
      <c r="E122" s="167" t="s">
        <v>198</v>
      </c>
      <c r="F122" s="167" t="s">
        <v>199</v>
      </c>
      <c r="G122" s="154"/>
      <c r="H122" s="154"/>
      <c r="I122" s="157"/>
      <c r="J122" s="168">
        <f>BK122</f>
        <v>0</v>
      </c>
      <c r="K122" s="154"/>
      <c r="L122" s="159"/>
      <c r="M122" s="160"/>
      <c r="N122" s="161"/>
      <c r="O122" s="161"/>
      <c r="P122" s="162">
        <f>SUM(P123:P126)</f>
        <v>0</v>
      </c>
      <c r="Q122" s="161"/>
      <c r="R122" s="162">
        <f>SUM(R123:R126)</f>
        <v>0</v>
      </c>
      <c r="S122" s="161"/>
      <c r="T122" s="163">
        <f>SUM(T123:T126)</f>
        <v>0</v>
      </c>
      <c r="AR122" s="164" t="s">
        <v>86</v>
      </c>
      <c r="AT122" s="165" t="s">
        <v>77</v>
      </c>
      <c r="AU122" s="165" t="s">
        <v>86</v>
      </c>
      <c r="AY122" s="164" t="s">
        <v>123</v>
      </c>
      <c r="BK122" s="166">
        <f>SUM(BK123:BK126)</f>
        <v>0</v>
      </c>
    </row>
    <row r="123" spans="1:65" s="2" customFormat="1" ht="21.75" customHeight="1">
      <c r="A123" s="34"/>
      <c r="B123" s="35"/>
      <c r="C123" s="169" t="s">
        <v>200</v>
      </c>
      <c r="D123" s="169" t="s">
        <v>126</v>
      </c>
      <c r="E123" s="170" t="s">
        <v>201</v>
      </c>
      <c r="F123" s="171" t="s">
        <v>202</v>
      </c>
      <c r="G123" s="172" t="s">
        <v>203</v>
      </c>
      <c r="H123" s="173">
        <v>11.326000000000001</v>
      </c>
      <c r="I123" s="174"/>
      <c r="J123" s="175">
        <f>ROUND(I123*H123,2)</f>
        <v>0</v>
      </c>
      <c r="K123" s="171" t="s">
        <v>130</v>
      </c>
      <c r="L123" s="39"/>
      <c r="M123" s="176" t="s">
        <v>19</v>
      </c>
      <c r="N123" s="177" t="s">
        <v>49</v>
      </c>
      <c r="O123" s="64"/>
      <c r="P123" s="178">
        <f>O123*H123</f>
        <v>0</v>
      </c>
      <c r="Q123" s="178">
        <v>0</v>
      </c>
      <c r="R123" s="178">
        <f>Q123*H123</f>
        <v>0</v>
      </c>
      <c r="S123" s="178">
        <v>0</v>
      </c>
      <c r="T123" s="17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0" t="s">
        <v>137</v>
      </c>
      <c r="AT123" s="180" t="s">
        <v>126</v>
      </c>
      <c r="AU123" s="180" t="s">
        <v>88</v>
      </c>
      <c r="AY123" s="17" t="s">
        <v>123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7" t="s">
        <v>86</v>
      </c>
      <c r="BK123" s="181">
        <f>ROUND(I123*H123,2)</f>
        <v>0</v>
      </c>
      <c r="BL123" s="17" t="s">
        <v>137</v>
      </c>
      <c r="BM123" s="180" t="s">
        <v>204</v>
      </c>
    </row>
    <row r="124" spans="1:65" s="2" customFormat="1" ht="11.25">
      <c r="A124" s="34"/>
      <c r="B124" s="35"/>
      <c r="C124" s="36"/>
      <c r="D124" s="182" t="s">
        <v>133</v>
      </c>
      <c r="E124" s="36"/>
      <c r="F124" s="183" t="s">
        <v>205</v>
      </c>
      <c r="G124" s="36"/>
      <c r="H124" s="36"/>
      <c r="I124" s="184"/>
      <c r="J124" s="36"/>
      <c r="K124" s="36"/>
      <c r="L124" s="39"/>
      <c r="M124" s="185"/>
      <c r="N124" s="186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133</v>
      </c>
      <c r="AU124" s="17" t="s">
        <v>88</v>
      </c>
    </row>
    <row r="125" spans="1:65" s="2" customFormat="1" ht="16.5" customHeight="1">
      <c r="A125" s="34"/>
      <c r="B125" s="35"/>
      <c r="C125" s="169" t="s">
        <v>206</v>
      </c>
      <c r="D125" s="169" t="s">
        <v>126</v>
      </c>
      <c r="E125" s="170" t="s">
        <v>207</v>
      </c>
      <c r="F125" s="171" t="s">
        <v>208</v>
      </c>
      <c r="G125" s="172" t="s">
        <v>203</v>
      </c>
      <c r="H125" s="173">
        <v>11.326000000000001</v>
      </c>
      <c r="I125" s="174"/>
      <c r="J125" s="175">
        <f>ROUND(I125*H125,2)</f>
        <v>0</v>
      </c>
      <c r="K125" s="171" t="s">
        <v>130</v>
      </c>
      <c r="L125" s="39"/>
      <c r="M125" s="176" t="s">
        <v>19</v>
      </c>
      <c r="N125" s="177" t="s">
        <v>49</v>
      </c>
      <c r="O125" s="64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0" t="s">
        <v>137</v>
      </c>
      <c r="AT125" s="180" t="s">
        <v>126</v>
      </c>
      <c r="AU125" s="180" t="s">
        <v>88</v>
      </c>
      <c r="AY125" s="17" t="s">
        <v>123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17" t="s">
        <v>86</v>
      </c>
      <c r="BK125" s="181">
        <f>ROUND(I125*H125,2)</f>
        <v>0</v>
      </c>
      <c r="BL125" s="17" t="s">
        <v>137</v>
      </c>
      <c r="BM125" s="180" t="s">
        <v>209</v>
      </c>
    </row>
    <row r="126" spans="1:65" s="2" customFormat="1" ht="11.25">
      <c r="A126" s="34"/>
      <c r="B126" s="35"/>
      <c r="C126" s="36"/>
      <c r="D126" s="182" t="s">
        <v>133</v>
      </c>
      <c r="E126" s="36"/>
      <c r="F126" s="183" t="s">
        <v>210</v>
      </c>
      <c r="G126" s="36"/>
      <c r="H126" s="36"/>
      <c r="I126" s="184"/>
      <c r="J126" s="36"/>
      <c r="K126" s="36"/>
      <c r="L126" s="39"/>
      <c r="M126" s="185"/>
      <c r="N126" s="186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133</v>
      </c>
      <c r="AU126" s="17" t="s">
        <v>88</v>
      </c>
    </row>
    <row r="127" spans="1:65" s="12" customFormat="1" ht="25.9" customHeight="1">
      <c r="B127" s="153"/>
      <c r="C127" s="154"/>
      <c r="D127" s="155" t="s">
        <v>77</v>
      </c>
      <c r="E127" s="156" t="s">
        <v>211</v>
      </c>
      <c r="F127" s="156" t="s">
        <v>212</v>
      </c>
      <c r="G127" s="154"/>
      <c r="H127" s="154"/>
      <c r="I127" s="157"/>
      <c r="J127" s="158">
        <f>BK127</f>
        <v>0</v>
      </c>
      <c r="K127" s="154"/>
      <c r="L127" s="159"/>
      <c r="M127" s="160"/>
      <c r="N127" s="161"/>
      <c r="O127" s="161"/>
      <c r="P127" s="162">
        <f>P128+P199</f>
        <v>0</v>
      </c>
      <c r="Q127" s="161"/>
      <c r="R127" s="162">
        <f>R128+R199</f>
        <v>8.3862499999999993E-2</v>
      </c>
      <c r="S127" s="161"/>
      <c r="T127" s="163">
        <f>T128+T199</f>
        <v>0</v>
      </c>
      <c r="AR127" s="164" t="s">
        <v>88</v>
      </c>
      <c r="AT127" s="165" t="s">
        <v>77</v>
      </c>
      <c r="AU127" s="165" t="s">
        <v>78</v>
      </c>
      <c r="AY127" s="164" t="s">
        <v>123</v>
      </c>
      <c r="BK127" s="166">
        <f>BK128+BK199</f>
        <v>0</v>
      </c>
    </row>
    <row r="128" spans="1:65" s="12" customFormat="1" ht="22.9" customHeight="1">
      <c r="B128" s="153"/>
      <c r="C128" s="154"/>
      <c r="D128" s="155" t="s">
        <v>77</v>
      </c>
      <c r="E128" s="167" t="s">
        <v>213</v>
      </c>
      <c r="F128" s="167" t="s">
        <v>214</v>
      </c>
      <c r="G128" s="154"/>
      <c r="H128" s="154"/>
      <c r="I128" s="157"/>
      <c r="J128" s="168">
        <f>BK128</f>
        <v>0</v>
      </c>
      <c r="K128" s="154"/>
      <c r="L128" s="159"/>
      <c r="M128" s="160"/>
      <c r="N128" s="161"/>
      <c r="O128" s="161"/>
      <c r="P128" s="162">
        <f>SUM(P129:P198)</f>
        <v>0</v>
      </c>
      <c r="Q128" s="161"/>
      <c r="R128" s="162">
        <f>SUM(R129:R198)</f>
        <v>7.9712499999999992E-2</v>
      </c>
      <c r="S128" s="161"/>
      <c r="T128" s="163">
        <f>SUM(T129:T198)</f>
        <v>0</v>
      </c>
      <c r="AR128" s="164" t="s">
        <v>88</v>
      </c>
      <c r="AT128" s="165" t="s">
        <v>77</v>
      </c>
      <c r="AU128" s="165" t="s">
        <v>86</v>
      </c>
      <c r="AY128" s="164" t="s">
        <v>123</v>
      </c>
      <c r="BK128" s="166">
        <f>SUM(BK129:BK198)</f>
        <v>0</v>
      </c>
    </row>
    <row r="129" spans="1:65" s="2" customFormat="1" ht="24.2" customHeight="1">
      <c r="A129" s="34"/>
      <c r="B129" s="35"/>
      <c r="C129" s="169" t="s">
        <v>131</v>
      </c>
      <c r="D129" s="169" t="s">
        <v>126</v>
      </c>
      <c r="E129" s="170" t="s">
        <v>215</v>
      </c>
      <c r="F129" s="171" t="s">
        <v>216</v>
      </c>
      <c r="G129" s="172" t="s">
        <v>190</v>
      </c>
      <c r="H129" s="173">
        <v>150</v>
      </c>
      <c r="I129" s="174"/>
      <c r="J129" s="175">
        <f>ROUND(I129*H129,2)</f>
        <v>0</v>
      </c>
      <c r="K129" s="171" t="s">
        <v>130</v>
      </c>
      <c r="L129" s="39"/>
      <c r="M129" s="176" t="s">
        <v>19</v>
      </c>
      <c r="N129" s="177" t="s">
        <v>49</v>
      </c>
      <c r="O129" s="6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0" t="s">
        <v>131</v>
      </c>
      <c r="AT129" s="180" t="s">
        <v>126</v>
      </c>
      <c r="AU129" s="180" t="s">
        <v>88</v>
      </c>
      <c r="AY129" s="17" t="s">
        <v>123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7" t="s">
        <v>86</v>
      </c>
      <c r="BK129" s="181">
        <f>ROUND(I129*H129,2)</f>
        <v>0</v>
      </c>
      <c r="BL129" s="17" t="s">
        <v>131</v>
      </c>
      <c r="BM129" s="180" t="s">
        <v>217</v>
      </c>
    </row>
    <row r="130" spans="1:65" s="2" customFormat="1" ht="11.25">
      <c r="A130" s="34"/>
      <c r="B130" s="35"/>
      <c r="C130" s="36"/>
      <c r="D130" s="182" t="s">
        <v>133</v>
      </c>
      <c r="E130" s="36"/>
      <c r="F130" s="183" t="s">
        <v>218</v>
      </c>
      <c r="G130" s="36"/>
      <c r="H130" s="36"/>
      <c r="I130" s="184"/>
      <c r="J130" s="36"/>
      <c r="K130" s="36"/>
      <c r="L130" s="39"/>
      <c r="M130" s="185"/>
      <c r="N130" s="186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133</v>
      </c>
      <c r="AU130" s="17" t="s">
        <v>88</v>
      </c>
    </row>
    <row r="131" spans="1:65" s="2" customFormat="1" ht="16.5" customHeight="1">
      <c r="A131" s="34"/>
      <c r="B131" s="35"/>
      <c r="C131" s="187" t="s">
        <v>219</v>
      </c>
      <c r="D131" s="187" t="s">
        <v>220</v>
      </c>
      <c r="E131" s="188" t="s">
        <v>221</v>
      </c>
      <c r="F131" s="189" t="s">
        <v>222</v>
      </c>
      <c r="G131" s="190" t="s">
        <v>190</v>
      </c>
      <c r="H131" s="191">
        <v>157.5</v>
      </c>
      <c r="I131" s="192"/>
      <c r="J131" s="193">
        <f>ROUND(I131*H131,2)</f>
        <v>0</v>
      </c>
      <c r="K131" s="189" t="s">
        <v>19</v>
      </c>
      <c r="L131" s="194"/>
      <c r="M131" s="195" t="s">
        <v>19</v>
      </c>
      <c r="N131" s="196" t="s">
        <v>49</v>
      </c>
      <c r="O131" s="64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0" t="s">
        <v>223</v>
      </c>
      <c r="AT131" s="180" t="s">
        <v>220</v>
      </c>
      <c r="AU131" s="180" t="s">
        <v>88</v>
      </c>
      <c r="AY131" s="17" t="s">
        <v>123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7" t="s">
        <v>86</v>
      </c>
      <c r="BK131" s="181">
        <f>ROUND(I131*H131,2)</f>
        <v>0</v>
      </c>
      <c r="BL131" s="17" t="s">
        <v>131</v>
      </c>
      <c r="BM131" s="180" t="s">
        <v>224</v>
      </c>
    </row>
    <row r="132" spans="1:65" s="13" customFormat="1" ht="11.25">
      <c r="B132" s="197"/>
      <c r="C132" s="198"/>
      <c r="D132" s="199" t="s">
        <v>225</v>
      </c>
      <c r="E132" s="198"/>
      <c r="F132" s="200" t="s">
        <v>226</v>
      </c>
      <c r="G132" s="198"/>
      <c r="H132" s="201">
        <v>157.5</v>
      </c>
      <c r="I132" s="202"/>
      <c r="J132" s="198"/>
      <c r="K132" s="198"/>
      <c r="L132" s="203"/>
      <c r="M132" s="204"/>
      <c r="N132" s="205"/>
      <c r="O132" s="205"/>
      <c r="P132" s="205"/>
      <c r="Q132" s="205"/>
      <c r="R132" s="205"/>
      <c r="S132" s="205"/>
      <c r="T132" s="206"/>
      <c r="AT132" s="207" t="s">
        <v>225</v>
      </c>
      <c r="AU132" s="207" t="s">
        <v>88</v>
      </c>
      <c r="AV132" s="13" t="s">
        <v>88</v>
      </c>
      <c r="AW132" s="13" t="s">
        <v>4</v>
      </c>
      <c r="AX132" s="13" t="s">
        <v>86</v>
      </c>
      <c r="AY132" s="207" t="s">
        <v>123</v>
      </c>
    </row>
    <row r="133" spans="1:65" s="2" customFormat="1" ht="24.2" customHeight="1">
      <c r="A133" s="34"/>
      <c r="B133" s="35"/>
      <c r="C133" s="169" t="s">
        <v>227</v>
      </c>
      <c r="D133" s="169" t="s">
        <v>126</v>
      </c>
      <c r="E133" s="170" t="s">
        <v>228</v>
      </c>
      <c r="F133" s="171" t="s">
        <v>229</v>
      </c>
      <c r="G133" s="172" t="s">
        <v>129</v>
      </c>
      <c r="H133" s="173">
        <v>80</v>
      </c>
      <c r="I133" s="174"/>
      <c r="J133" s="175">
        <f>ROUND(I133*H133,2)</f>
        <v>0</v>
      </c>
      <c r="K133" s="171" t="s">
        <v>130</v>
      </c>
      <c r="L133" s="39"/>
      <c r="M133" s="176" t="s">
        <v>19</v>
      </c>
      <c r="N133" s="177" t="s">
        <v>49</v>
      </c>
      <c r="O133" s="64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0" t="s">
        <v>131</v>
      </c>
      <c r="AT133" s="180" t="s">
        <v>126</v>
      </c>
      <c r="AU133" s="180" t="s">
        <v>88</v>
      </c>
      <c r="AY133" s="17" t="s">
        <v>123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7" t="s">
        <v>86</v>
      </c>
      <c r="BK133" s="181">
        <f>ROUND(I133*H133,2)</f>
        <v>0</v>
      </c>
      <c r="BL133" s="17" t="s">
        <v>131</v>
      </c>
      <c r="BM133" s="180" t="s">
        <v>230</v>
      </c>
    </row>
    <row r="134" spans="1:65" s="2" customFormat="1" ht="11.25">
      <c r="A134" s="34"/>
      <c r="B134" s="35"/>
      <c r="C134" s="36"/>
      <c r="D134" s="182" t="s">
        <v>133</v>
      </c>
      <c r="E134" s="36"/>
      <c r="F134" s="183" t="s">
        <v>231</v>
      </c>
      <c r="G134" s="36"/>
      <c r="H134" s="36"/>
      <c r="I134" s="184"/>
      <c r="J134" s="36"/>
      <c r="K134" s="36"/>
      <c r="L134" s="39"/>
      <c r="M134" s="185"/>
      <c r="N134" s="186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133</v>
      </c>
      <c r="AU134" s="17" t="s">
        <v>88</v>
      </c>
    </row>
    <row r="135" spans="1:65" s="2" customFormat="1" ht="16.5" customHeight="1">
      <c r="A135" s="34"/>
      <c r="B135" s="35"/>
      <c r="C135" s="187" t="s">
        <v>232</v>
      </c>
      <c r="D135" s="187" t="s">
        <v>220</v>
      </c>
      <c r="E135" s="188" t="s">
        <v>233</v>
      </c>
      <c r="F135" s="189" t="s">
        <v>234</v>
      </c>
      <c r="G135" s="190" t="s">
        <v>129</v>
      </c>
      <c r="H135" s="191">
        <v>80</v>
      </c>
      <c r="I135" s="192"/>
      <c r="J135" s="193">
        <f>ROUND(I135*H135,2)</f>
        <v>0</v>
      </c>
      <c r="K135" s="189" t="s">
        <v>130</v>
      </c>
      <c r="L135" s="194"/>
      <c r="M135" s="195" t="s">
        <v>19</v>
      </c>
      <c r="N135" s="196" t="s">
        <v>49</v>
      </c>
      <c r="O135" s="64"/>
      <c r="P135" s="178">
        <f>O135*H135</f>
        <v>0</v>
      </c>
      <c r="Q135" s="178">
        <v>4.0000000000000003E-5</v>
      </c>
      <c r="R135" s="178">
        <f>Q135*H135</f>
        <v>3.2000000000000002E-3</v>
      </c>
      <c r="S135" s="178">
        <v>0</v>
      </c>
      <c r="T135" s="179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0" t="s">
        <v>223</v>
      </c>
      <c r="AT135" s="180" t="s">
        <v>220</v>
      </c>
      <c r="AU135" s="180" t="s">
        <v>88</v>
      </c>
      <c r="AY135" s="17" t="s">
        <v>123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7" t="s">
        <v>86</v>
      </c>
      <c r="BK135" s="181">
        <f>ROUND(I135*H135,2)</f>
        <v>0</v>
      </c>
      <c r="BL135" s="17" t="s">
        <v>131</v>
      </c>
      <c r="BM135" s="180" t="s">
        <v>235</v>
      </c>
    </row>
    <row r="136" spans="1:65" s="2" customFormat="1" ht="24.2" customHeight="1">
      <c r="A136" s="34"/>
      <c r="B136" s="35"/>
      <c r="C136" s="169" t="s">
        <v>236</v>
      </c>
      <c r="D136" s="169" t="s">
        <v>126</v>
      </c>
      <c r="E136" s="170" t="s">
        <v>237</v>
      </c>
      <c r="F136" s="171" t="s">
        <v>238</v>
      </c>
      <c r="G136" s="172" t="s">
        <v>190</v>
      </c>
      <c r="H136" s="173">
        <v>730</v>
      </c>
      <c r="I136" s="174"/>
      <c r="J136" s="175">
        <f>ROUND(I136*H136,2)</f>
        <v>0</v>
      </c>
      <c r="K136" s="171" t="s">
        <v>130</v>
      </c>
      <c r="L136" s="39"/>
      <c r="M136" s="176" t="s">
        <v>19</v>
      </c>
      <c r="N136" s="177" t="s">
        <v>49</v>
      </c>
      <c r="O136" s="64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0" t="s">
        <v>131</v>
      </c>
      <c r="AT136" s="180" t="s">
        <v>126</v>
      </c>
      <c r="AU136" s="180" t="s">
        <v>88</v>
      </c>
      <c r="AY136" s="17" t="s">
        <v>123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7" t="s">
        <v>86</v>
      </c>
      <c r="BK136" s="181">
        <f>ROUND(I136*H136,2)</f>
        <v>0</v>
      </c>
      <c r="BL136" s="17" t="s">
        <v>131</v>
      </c>
      <c r="BM136" s="180" t="s">
        <v>239</v>
      </c>
    </row>
    <row r="137" spans="1:65" s="2" customFormat="1" ht="11.25">
      <c r="A137" s="34"/>
      <c r="B137" s="35"/>
      <c r="C137" s="36"/>
      <c r="D137" s="182" t="s">
        <v>133</v>
      </c>
      <c r="E137" s="36"/>
      <c r="F137" s="183" t="s">
        <v>240</v>
      </c>
      <c r="G137" s="36"/>
      <c r="H137" s="36"/>
      <c r="I137" s="184"/>
      <c r="J137" s="36"/>
      <c r="K137" s="36"/>
      <c r="L137" s="39"/>
      <c r="M137" s="185"/>
      <c r="N137" s="186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133</v>
      </c>
      <c r="AU137" s="17" t="s">
        <v>88</v>
      </c>
    </row>
    <row r="138" spans="1:65" s="2" customFormat="1" ht="16.5" customHeight="1">
      <c r="A138" s="34"/>
      <c r="B138" s="35"/>
      <c r="C138" s="187" t="s">
        <v>7</v>
      </c>
      <c r="D138" s="187" t="s">
        <v>220</v>
      </c>
      <c r="E138" s="188" t="s">
        <v>241</v>
      </c>
      <c r="F138" s="189" t="s">
        <v>242</v>
      </c>
      <c r="G138" s="190" t="s">
        <v>243</v>
      </c>
      <c r="H138" s="191">
        <v>0.26500000000000001</v>
      </c>
      <c r="I138" s="192"/>
      <c r="J138" s="193">
        <f>ROUND(I138*H138,2)</f>
        <v>0</v>
      </c>
      <c r="K138" s="189" t="s">
        <v>19</v>
      </c>
      <c r="L138" s="194"/>
      <c r="M138" s="195" t="s">
        <v>19</v>
      </c>
      <c r="N138" s="196" t="s">
        <v>49</v>
      </c>
      <c r="O138" s="64"/>
      <c r="P138" s="178">
        <f>O138*H138</f>
        <v>0</v>
      </c>
      <c r="Q138" s="178">
        <v>0.1389</v>
      </c>
      <c r="R138" s="178">
        <f>Q138*H138</f>
        <v>3.6808500000000001E-2</v>
      </c>
      <c r="S138" s="178">
        <v>0</v>
      </c>
      <c r="T138" s="17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0" t="s">
        <v>223</v>
      </c>
      <c r="AT138" s="180" t="s">
        <v>220</v>
      </c>
      <c r="AU138" s="180" t="s">
        <v>88</v>
      </c>
      <c r="AY138" s="17" t="s">
        <v>123</v>
      </c>
      <c r="BE138" s="181">
        <f>IF(N138="základní",J138,0)</f>
        <v>0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7" t="s">
        <v>86</v>
      </c>
      <c r="BK138" s="181">
        <f>ROUND(I138*H138,2)</f>
        <v>0</v>
      </c>
      <c r="BL138" s="17" t="s">
        <v>131</v>
      </c>
      <c r="BM138" s="180" t="s">
        <v>244</v>
      </c>
    </row>
    <row r="139" spans="1:65" s="13" customFormat="1" ht="11.25">
      <c r="B139" s="197"/>
      <c r="C139" s="198"/>
      <c r="D139" s="199" t="s">
        <v>225</v>
      </c>
      <c r="E139" s="198"/>
      <c r="F139" s="200" t="s">
        <v>245</v>
      </c>
      <c r="G139" s="198"/>
      <c r="H139" s="201">
        <v>0.26500000000000001</v>
      </c>
      <c r="I139" s="202"/>
      <c r="J139" s="198"/>
      <c r="K139" s="198"/>
      <c r="L139" s="203"/>
      <c r="M139" s="204"/>
      <c r="N139" s="205"/>
      <c r="O139" s="205"/>
      <c r="P139" s="205"/>
      <c r="Q139" s="205"/>
      <c r="R139" s="205"/>
      <c r="S139" s="205"/>
      <c r="T139" s="206"/>
      <c r="AT139" s="207" t="s">
        <v>225</v>
      </c>
      <c r="AU139" s="207" t="s">
        <v>88</v>
      </c>
      <c r="AV139" s="13" t="s">
        <v>88</v>
      </c>
      <c r="AW139" s="13" t="s">
        <v>4</v>
      </c>
      <c r="AX139" s="13" t="s">
        <v>86</v>
      </c>
      <c r="AY139" s="207" t="s">
        <v>123</v>
      </c>
    </row>
    <row r="140" spans="1:65" s="2" customFormat="1" ht="16.5" customHeight="1">
      <c r="A140" s="34"/>
      <c r="B140" s="35"/>
      <c r="C140" s="187" t="s">
        <v>246</v>
      </c>
      <c r="D140" s="187" t="s">
        <v>220</v>
      </c>
      <c r="E140" s="188" t="s">
        <v>247</v>
      </c>
      <c r="F140" s="189" t="s">
        <v>248</v>
      </c>
      <c r="G140" s="190" t="s">
        <v>190</v>
      </c>
      <c r="H140" s="191">
        <v>368</v>
      </c>
      <c r="I140" s="192"/>
      <c r="J140" s="193">
        <f>ROUND(I140*H140,2)</f>
        <v>0</v>
      </c>
      <c r="K140" s="189" t="s">
        <v>19</v>
      </c>
      <c r="L140" s="194"/>
      <c r="M140" s="195" t="s">
        <v>19</v>
      </c>
      <c r="N140" s="196" t="s">
        <v>49</v>
      </c>
      <c r="O140" s="64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0" t="s">
        <v>223</v>
      </c>
      <c r="AT140" s="180" t="s">
        <v>220</v>
      </c>
      <c r="AU140" s="180" t="s">
        <v>88</v>
      </c>
      <c r="AY140" s="17" t="s">
        <v>123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7" t="s">
        <v>86</v>
      </c>
      <c r="BK140" s="181">
        <f>ROUND(I140*H140,2)</f>
        <v>0</v>
      </c>
      <c r="BL140" s="17" t="s">
        <v>131</v>
      </c>
      <c r="BM140" s="180" t="s">
        <v>249</v>
      </c>
    </row>
    <row r="141" spans="1:65" s="13" customFormat="1" ht="11.25">
      <c r="B141" s="197"/>
      <c r="C141" s="198"/>
      <c r="D141" s="199" t="s">
        <v>225</v>
      </c>
      <c r="E141" s="198"/>
      <c r="F141" s="200" t="s">
        <v>250</v>
      </c>
      <c r="G141" s="198"/>
      <c r="H141" s="201">
        <v>368</v>
      </c>
      <c r="I141" s="202"/>
      <c r="J141" s="198"/>
      <c r="K141" s="198"/>
      <c r="L141" s="203"/>
      <c r="M141" s="204"/>
      <c r="N141" s="205"/>
      <c r="O141" s="205"/>
      <c r="P141" s="205"/>
      <c r="Q141" s="205"/>
      <c r="R141" s="205"/>
      <c r="S141" s="205"/>
      <c r="T141" s="206"/>
      <c r="AT141" s="207" t="s">
        <v>225</v>
      </c>
      <c r="AU141" s="207" t="s">
        <v>88</v>
      </c>
      <c r="AV141" s="13" t="s">
        <v>88</v>
      </c>
      <c r="AW141" s="13" t="s">
        <v>4</v>
      </c>
      <c r="AX141" s="13" t="s">
        <v>86</v>
      </c>
      <c r="AY141" s="207" t="s">
        <v>123</v>
      </c>
    </row>
    <row r="142" spans="1:65" s="2" customFormat="1" ht="16.5" customHeight="1">
      <c r="A142" s="34"/>
      <c r="B142" s="35"/>
      <c r="C142" s="187" t="s">
        <v>251</v>
      </c>
      <c r="D142" s="187" t="s">
        <v>220</v>
      </c>
      <c r="E142" s="188" t="s">
        <v>252</v>
      </c>
      <c r="F142" s="189" t="s">
        <v>253</v>
      </c>
      <c r="G142" s="190" t="s">
        <v>190</v>
      </c>
      <c r="H142" s="191">
        <v>34.5</v>
      </c>
      <c r="I142" s="192"/>
      <c r="J142" s="193">
        <f>ROUND(I142*H142,2)</f>
        <v>0</v>
      </c>
      <c r="K142" s="189" t="s">
        <v>19</v>
      </c>
      <c r="L142" s="194"/>
      <c r="M142" s="195" t="s">
        <v>19</v>
      </c>
      <c r="N142" s="196" t="s">
        <v>49</v>
      </c>
      <c r="O142" s="64"/>
      <c r="P142" s="178">
        <f>O142*H142</f>
        <v>0</v>
      </c>
      <c r="Q142" s="178">
        <v>0</v>
      </c>
      <c r="R142" s="178">
        <f>Q142*H142</f>
        <v>0</v>
      </c>
      <c r="S142" s="178">
        <v>0</v>
      </c>
      <c r="T142" s="17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0" t="s">
        <v>223</v>
      </c>
      <c r="AT142" s="180" t="s">
        <v>220</v>
      </c>
      <c r="AU142" s="180" t="s">
        <v>88</v>
      </c>
      <c r="AY142" s="17" t="s">
        <v>123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7" t="s">
        <v>86</v>
      </c>
      <c r="BK142" s="181">
        <f>ROUND(I142*H142,2)</f>
        <v>0</v>
      </c>
      <c r="BL142" s="17" t="s">
        <v>131</v>
      </c>
      <c r="BM142" s="180" t="s">
        <v>254</v>
      </c>
    </row>
    <row r="143" spans="1:65" s="13" customFormat="1" ht="11.25">
      <c r="B143" s="197"/>
      <c r="C143" s="198"/>
      <c r="D143" s="199" t="s">
        <v>225</v>
      </c>
      <c r="E143" s="198"/>
      <c r="F143" s="200" t="s">
        <v>255</v>
      </c>
      <c r="G143" s="198"/>
      <c r="H143" s="201">
        <v>34.5</v>
      </c>
      <c r="I143" s="202"/>
      <c r="J143" s="198"/>
      <c r="K143" s="198"/>
      <c r="L143" s="203"/>
      <c r="M143" s="204"/>
      <c r="N143" s="205"/>
      <c r="O143" s="205"/>
      <c r="P143" s="205"/>
      <c r="Q143" s="205"/>
      <c r="R143" s="205"/>
      <c r="S143" s="205"/>
      <c r="T143" s="206"/>
      <c r="AT143" s="207" t="s">
        <v>225</v>
      </c>
      <c r="AU143" s="207" t="s">
        <v>88</v>
      </c>
      <c r="AV143" s="13" t="s">
        <v>88</v>
      </c>
      <c r="AW143" s="13" t="s">
        <v>4</v>
      </c>
      <c r="AX143" s="13" t="s">
        <v>86</v>
      </c>
      <c r="AY143" s="207" t="s">
        <v>123</v>
      </c>
    </row>
    <row r="144" spans="1:65" s="2" customFormat="1" ht="16.5" customHeight="1">
      <c r="A144" s="34"/>
      <c r="B144" s="35"/>
      <c r="C144" s="187" t="s">
        <v>256</v>
      </c>
      <c r="D144" s="187" t="s">
        <v>220</v>
      </c>
      <c r="E144" s="188" t="s">
        <v>257</v>
      </c>
      <c r="F144" s="189" t="s">
        <v>258</v>
      </c>
      <c r="G144" s="190" t="s">
        <v>190</v>
      </c>
      <c r="H144" s="191">
        <v>172.5</v>
      </c>
      <c r="I144" s="192"/>
      <c r="J144" s="193">
        <f>ROUND(I144*H144,2)</f>
        <v>0</v>
      </c>
      <c r="K144" s="189" t="s">
        <v>19</v>
      </c>
      <c r="L144" s="194"/>
      <c r="M144" s="195" t="s">
        <v>19</v>
      </c>
      <c r="N144" s="196" t="s">
        <v>49</v>
      </c>
      <c r="O144" s="64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0" t="s">
        <v>223</v>
      </c>
      <c r="AT144" s="180" t="s">
        <v>220</v>
      </c>
      <c r="AU144" s="180" t="s">
        <v>88</v>
      </c>
      <c r="AY144" s="17" t="s">
        <v>123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7" t="s">
        <v>86</v>
      </c>
      <c r="BK144" s="181">
        <f>ROUND(I144*H144,2)</f>
        <v>0</v>
      </c>
      <c r="BL144" s="17" t="s">
        <v>131</v>
      </c>
      <c r="BM144" s="180" t="s">
        <v>259</v>
      </c>
    </row>
    <row r="145" spans="1:65" s="13" customFormat="1" ht="11.25">
      <c r="B145" s="197"/>
      <c r="C145" s="198"/>
      <c r="D145" s="199" t="s">
        <v>225</v>
      </c>
      <c r="E145" s="198"/>
      <c r="F145" s="200" t="s">
        <v>260</v>
      </c>
      <c r="G145" s="198"/>
      <c r="H145" s="201">
        <v>172.5</v>
      </c>
      <c r="I145" s="202"/>
      <c r="J145" s="198"/>
      <c r="K145" s="198"/>
      <c r="L145" s="203"/>
      <c r="M145" s="204"/>
      <c r="N145" s="205"/>
      <c r="O145" s="205"/>
      <c r="P145" s="205"/>
      <c r="Q145" s="205"/>
      <c r="R145" s="205"/>
      <c r="S145" s="205"/>
      <c r="T145" s="206"/>
      <c r="AT145" s="207" t="s">
        <v>225</v>
      </c>
      <c r="AU145" s="207" t="s">
        <v>88</v>
      </c>
      <c r="AV145" s="13" t="s">
        <v>88</v>
      </c>
      <c r="AW145" s="13" t="s">
        <v>4</v>
      </c>
      <c r="AX145" s="13" t="s">
        <v>86</v>
      </c>
      <c r="AY145" s="207" t="s">
        <v>123</v>
      </c>
    </row>
    <row r="146" spans="1:65" s="2" customFormat="1" ht="24.2" customHeight="1">
      <c r="A146" s="34"/>
      <c r="B146" s="35"/>
      <c r="C146" s="169" t="s">
        <v>261</v>
      </c>
      <c r="D146" s="169" t="s">
        <v>126</v>
      </c>
      <c r="E146" s="170" t="s">
        <v>262</v>
      </c>
      <c r="F146" s="171" t="s">
        <v>263</v>
      </c>
      <c r="G146" s="172" t="s">
        <v>190</v>
      </c>
      <c r="H146" s="173">
        <v>25</v>
      </c>
      <c r="I146" s="174"/>
      <c r="J146" s="175">
        <f>ROUND(I146*H146,2)</f>
        <v>0</v>
      </c>
      <c r="K146" s="171" t="s">
        <v>130</v>
      </c>
      <c r="L146" s="39"/>
      <c r="M146" s="176" t="s">
        <v>19</v>
      </c>
      <c r="N146" s="177" t="s">
        <v>49</v>
      </c>
      <c r="O146" s="64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0" t="s">
        <v>131</v>
      </c>
      <c r="AT146" s="180" t="s">
        <v>126</v>
      </c>
      <c r="AU146" s="180" t="s">
        <v>88</v>
      </c>
      <c r="AY146" s="17" t="s">
        <v>123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7" t="s">
        <v>86</v>
      </c>
      <c r="BK146" s="181">
        <f>ROUND(I146*H146,2)</f>
        <v>0</v>
      </c>
      <c r="BL146" s="17" t="s">
        <v>131</v>
      </c>
      <c r="BM146" s="180" t="s">
        <v>264</v>
      </c>
    </row>
    <row r="147" spans="1:65" s="2" customFormat="1" ht="11.25">
      <c r="A147" s="34"/>
      <c r="B147" s="35"/>
      <c r="C147" s="36"/>
      <c r="D147" s="182" t="s">
        <v>133</v>
      </c>
      <c r="E147" s="36"/>
      <c r="F147" s="183" t="s">
        <v>265</v>
      </c>
      <c r="G147" s="36"/>
      <c r="H147" s="36"/>
      <c r="I147" s="184"/>
      <c r="J147" s="36"/>
      <c r="K147" s="36"/>
      <c r="L147" s="39"/>
      <c r="M147" s="185"/>
      <c r="N147" s="186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133</v>
      </c>
      <c r="AU147" s="17" t="s">
        <v>88</v>
      </c>
    </row>
    <row r="148" spans="1:65" s="2" customFormat="1" ht="16.5" customHeight="1">
      <c r="A148" s="34"/>
      <c r="B148" s="35"/>
      <c r="C148" s="187" t="s">
        <v>266</v>
      </c>
      <c r="D148" s="187" t="s">
        <v>220</v>
      </c>
      <c r="E148" s="188" t="s">
        <v>267</v>
      </c>
      <c r="F148" s="189" t="s">
        <v>268</v>
      </c>
      <c r="G148" s="190" t="s">
        <v>190</v>
      </c>
      <c r="H148" s="191">
        <v>28.75</v>
      </c>
      <c r="I148" s="192"/>
      <c r="J148" s="193">
        <f>ROUND(I148*H148,2)</f>
        <v>0</v>
      </c>
      <c r="K148" s="189" t="s">
        <v>19</v>
      </c>
      <c r="L148" s="194"/>
      <c r="M148" s="195" t="s">
        <v>19</v>
      </c>
      <c r="N148" s="196" t="s">
        <v>49</v>
      </c>
      <c r="O148" s="64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0" t="s">
        <v>223</v>
      </c>
      <c r="AT148" s="180" t="s">
        <v>220</v>
      </c>
      <c r="AU148" s="180" t="s">
        <v>88</v>
      </c>
      <c r="AY148" s="17" t="s">
        <v>123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7" t="s">
        <v>86</v>
      </c>
      <c r="BK148" s="181">
        <f>ROUND(I148*H148,2)</f>
        <v>0</v>
      </c>
      <c r="BL148" s="17" t="s">
        <v>131</v>
      </c>
      <c r="BM148" s="180" t="s">
        <v>269</v>
      </c>
    </row>
    <row r="149" spans="1:65" s="13" customFormat="1" ht="11.25">
      <c r="B149" s="197"/>
      <c r="C149" s="198"/>
      <c r="D149" s="199" t="s">
        <v>225</v>
      </c>
      <c r="E149" s="198"/>
      <c r="F149" s="200" t="s">
        <v>270</v>
      </c>
      <c r="G149" s="198"/>
      <c r="H149" s="201">
        <v>28.75</v>
      </c>
      <c r="I149" s="202"/>
      <c r="J149" s="198"/>
      <c r="K149" s="198"/>
      <c r="L149" s="203"/>
      <c r="M149" s="204"/>
      <c r="N149" s="205"/>
      <c r="O149" s="205"/>
      <c r="P149" s="205"/>
      <c r="Q149" s="205"/>
      <c r="R149" s="205"/>
      <c r="S149" s="205"/>
      <c r="T149" s="206"/>
      <c r="AT149" s="207" t="s">
        <v>225</v>
      </c>
      <c r="AU149" s="207" t="s">
        <v>88</v>
      </c>
      <c r="AV149" s="13" t="s">
        <v>88</v>
      </c>
      <c r="AW149" s="13" t="s">
        <v>4</v>
      </c>
      <c r="AX149" s="13" t="s">
        <v>86</v>
      </c>
      <c r="AY149" s="207" t="s">
        <v>123</v>
      </c>
    </row>
    <row r="150" spans="1:65" s="2" customFormat="1" ht="21.75" customHeight="1">
      <c r="A150" s="34"/>
      <c r="B150" s="35"/>
      <c r="C150" s="169" t="s">
        <v>271</v>
      </c>
      <c r="D150" s="169" t="s">
        <v>126</v>
      </c>
      <c r="E150" s="170" t="s">
        <v>272</v>
      </c>
      <c r="F150" s="171" t="s">
        <v>273</v>
      </c>
      <c r="G150" s="172" t="s">
        <v>129</v>
      </c>
      <c r="H150" s="173">
        <v>2</v>
      </c>
      <c r="I150" s="174"/>
      <c r="J150" s="175">
        <f>ROUND(I150*H150,2)</f>
        <v>0</v>
      </c>
      <c r="K150" s="171" t="s">
        <v>130</v>
      </c>
      <c r="L150" s="39"/>
      <c r="M150" s="176" t="s">
        <v>19</v>
      </c>
      <c r="N150" s="177" t="s">
        <v>49</v>
      </c>
      <c r="O150" s="64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0" t="s">
        <v>131</v>
      </c>
      <c r="AT150" s="180" t="s">
        <v>126</v>
      </c>
      <c r="AU150" s="180" t="s">
        <v>88</v>
      </c>
      <c r="AY150" s="17" t="s">
        <v>123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7" t="s">
        <v>86</v>
      </c>
      <c r="BK150" s="181">
        <f>ROUND(I150*H150,2)</f>
        <v>0</v>
      </c>
      <c r="BL150" s="17" t="s">
        <v>131</v>
      </c>
      <c r="BM150" s="180" t="s">
        <v>274</v>
      </c>
    </row>
    <row r="151" spans="1:65" s="2" customFormat="1" ht="11.25">
      <c r="A151" s="34"/>
      <c r="B151" s="35"/>
      <c r="C151" s="36"/>
      <c r="D151" s="182" t="s">
        <v>133</v>
      </c>
      <c r="E151" s="36"/>
      <c r="F151" s="183" t="s">
        <v>275</v>
      </c>
      <c r="G151" s="36"/>
      <c r="H151" s="36"/>
      <c r="I151" s="184"/>
      <c r="J151" s="36"/>
      <c r="K151" s="36"/>
      <c r="L151" s="39"/>
      <c r="M151" s="185"/>
      <c r="N151" s="186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133</v>
      </c>
      <c r="AU151" s="17" t="s">
        <v>88</v>
      </c>
    </row>
    <row r="152" spans="1:65" s="2" customFormat="1" ht="16.5" customHeight="1">
      <c r="A152" s="34"/>
      <c r="B152" s="35"/>
      <c r="C152" s="187" t="s">
        <v>276</v>
      </c>
      <c r="D152" s="187" t="s">
        <v>220</v>
      </c>
      <c r="E152" s="188" t="s">
        <v>277</v>
      </c>
      <c r="F152" s="189" t="s">
        <v>278</v>
      </c>
      <c r="G152" s="190" t="s">
        <v>129</v>
      </c>
      <c r="H152" s="191">
        <v>2</v>
      </c>
      <c r="I152" s="192"/>
      <c r="J152" s="193">
        <f>ROUND(I152*H152,2)</f>
        <v>0</v>
      </c>
      <c r="K152" s="189" t="s">
        <v>130</v>
      </c>
      <c r="L152" s="194"/>
      <c r="M152" s="195" t="s">
        <v>19</v>
      </c>
      <c r="N152" s="196" t="s">
        <v>49</v>
      </c>
      <c r="O152" s="64"/>
      <c r="P152" s="178">
        <f>O152*H152</f>
        <v>0</v>
      </c>
      <c r="Q152" s="178">
        <v>1.4E-3</v>
      </c>
      <c r="R152" s="178">
        <f>Q152*H152</f>
        <v>2.8E-3</v>
      </c>
      <c r="S152" s="178">
        <v>0</v>
      </c>
      <c r="T152" s="17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0" t="s">
        <v>223</v>
      </c>
      <c r="AT152" s="180" t="s">
        <v>220</v>
      </c>
      <c r="AU152" s="180" t="s">
        <v>88</v>
      </c>
      <c r="AY152" s="17" t="s">
        <v>123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7" t="s">
        <v>86</v>
      </c>
      <c r="BK152" s="181">
        <f>ROUND(I152*H152,2)</f>
        <v>0</v>
      </c>
      <c r="BL152" s="17" t="s">
        <v>131</v>
      </c>
      <c r="BM152" s="180" t="s">
        <v>279</v>
      </c>
    </row>
    <row r="153" spans="1:65" s="2" customFormat="1" ht="16.5" customHeight="1">
      <c r="A153" s="34"/>
      <c r="B153" s="35"/>
      <c r="C153" s="187" t="s">
        <v>280</v>
      </c>
      <c r="D153" s="187" t="s">
        <v>220</v>
      </c>
      <c r="E153" s="188" t="s">
        <v>281</v>
      </c>
      <c r="F153" s="189" t="s">
        <v>282</v>
      </c>
      <c r="G153" s="190" t="s">
        <v>129</v>
      </c>
      <c r="H153" s="191">
        <v>1</v>
      </c>
      <c r="I153" s="192"/>
      <c r="J153" s="193">
        <f>ROUND(I153*H153,2)</f>
        <v>0</v>
      </c>
      <c r="K153" s="189" t="s">
        <v>19</v>
      </c>
      <c r="L153" s="194"/>
      <c r="M153" s="195" t="s">
        <v>19</v>
      </c>
      <c r="N153" s="196" t="s">
        <v>49</v>
      </c>
      <c r="O153" s="64"/>
      <c r="P153" s="178">
        <f>O153*H153</f>
        <v>0</v>
      </c>
      <c r="Q153" s="178">
        <v>0</v>
      </c>
      <c r="R153" s="178">
        <f>Q153*H153</f>
        <v>0</v>
      </c>
      <c r="S153" s="178">
        <v>0</v>
      </c>
      <c r="T153" s="17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0" t="s">
        <v>223</v>
      </c>
      <c r="AT153" s="180" t="s">
        <v>220</v>
      </c>
      <c r="AU153" s="180" t="s">
        <v>88</v>
      </c>
      <c r="AY153" s="17" t="s">
        <v>123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7" t="s">
        <v>86</v>
      </c>
      <c r="BK153" s="181">
        <f>ROUND(I153*H153,2)</f>
        <v>0</v>
      </c>
      <c r="BL153" s="17" t="s">
        <v>131</v>
      </c>
      <c r="BM153" s="180" t="s">
        <v>283</v>
      </c>
    </row>
    <row r="154" spans="1:65" s="2" customFormat="1" ht="16.5" customHeight="1">
      <c r="A154" s="34"/>
      <c r="B154" s="35"/>
      <c r="C154" s="187" t="s">
        <v>284</v>
      </c>
      <c r="D154" s="187" t="s">
        <v>220</v>
      </c>
      <c r="E154" s="188" t="s">
        <v>285</v>
      </c>
      <c r="F154" s="189" t="s">
        <v>286</v>
      </c>
      <c r="G154" s="190" t="s">
        <v>129</v>
      </c>
      <c r="H154" s="191">
        <v>1</v>
      </c>
      <c r="I154" s="192"/>
      <c r="J154" s="193">
        <f>ROUND(I154*H154,2)</f>
        <v>0</v>
      </c>
      <c r="K154" s="189" t="s">
        <v>19</v>
      </c>
      <c r="L154" s="194"/>
      <c r="M154" s="195" t="s">
        <v>19</v>
      </c>
      <c r="N154" s="196" t="s">
        <v>49</v>
      </c>
      <c r="O154" s="64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0" t="s">
        <v>223</v>
      </c>
      <c r="AT154" s="180" t="s">
        <v>220</v>
      </c>
      <c r="AU154" s="180" t="s">
        <v>88</v>
      </c>
      <c r="AY154" s="17" t="s">
        <v>123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7" t="s">
        <v>86</v>
      </c>
      <c r="BK154" s="181">
        <f>ROUND(I154*H154,2)</f>
        <v>0</v>
      </c>
      <c r="BL154" s="17" t="s">
        <v>131</v>
      </c>
      <c r="BM154" s="180" t="s">
        <v>287</v>
      </c>
    </row>
    <row r="155" spans="1:65" s="2" customFormat="1" ht="24.2" customHeight="1">
      <c r="A155" s="34"/>
      <c r="B155" s="35"/>
      <c r="C155" s="169" t="s">
        <v>288</v>
      </c>
      <c r="D155" s="169" t="s">
        <v>126</v>
      </c>
      <c r="E155" s="170" t="s">
        <v>289</v>
      </c>
      <c r="F155" s="171" t="s">
        <v>290</v>
      </c>
      <c r="G155" s="172" t="s">
        <v>129</v>
      </c>
      <c r="H155" s="173">
        <v>10</v>
      </c>
      <c r="I155" s="174"/>
      <c r="J155" s="175">
        <f>ROUND(I155*H155,2)</f>
        <v>0</v>
      </c>
      <c r="K155" s="171" t="s">
        <v>130</v>
      </c>
      <c r="L155" s="39"/>
      <c r="M155" s="176" t="s">
        <v>19</v>
      </c>
      <c r="N155" s="177" t="s">
        <v>49</v>
      </c>
      <c r="O155" s="64"/>
      <c r="P155" s="178">
        <f>O155*H155</f>
        <v>0</v>
      </c>
      <c r="Q155" s="178">
        <v>0</v>
      </c>
      <c r="R155" s="178">
        <f>Q155*H155</f>
        <v>0</v>
      </c>
      <c r="S155" s="178">
        <v>0</v>
      </c>
      <c r="T155" s="17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0" t="s">
        <v>131</v>
      </c>
      <c r="AT155" s="180" t="s">
        <v>126</v>
      </c>
      <c r="AU155" s="180" t="s">
        <v>88</v>
      </c>
      <c r="AY155" s="17" t="s">
        <v>123</v>
      </c>
      <c r="BE155" s="181">
        <f>IF(N155="základní",J155,0)</f>
        <v>0</v>
      </c>
      <c r="BF155" s="181">
        <f>IF(N155="snížená",J155,0)</f>
        <v>0</v>
      </c>
      <c r="BG155" s="181">
        <f>IF(N155="zákl. přenesená",J155,0)</f>
        <v>0</v>
      </c>
      <c r="BH155" s="181">
        <f>IF(N155="sníž. přenesená",J155,0)</f>
        <v>0</v>
      </c>
      <c r="BI155" s="181">
        <f>IF(N155="nulová",J155,0)</f>
        <v>0</v>
      </c>
      <c r="BJ155" s="17" t="s">
        <v>86</v>
      </c>
      <c r="BK155" s="181">
        <f>ROUND(I155*H155,2)</f>
        <v>0</v>
      </c>
      <c r="BL155" s="17" t="s">
        <v>131</v>
      </c>
      <c r="BM155" s="180" t="s">
        <v>291</v>
      </c>
    </row>
    <row r="156" spans="1:65" s="2" customFormat="1" ht="11.25">
      <c r="A156" s="34"/>
      <c r="B156" s="35"/>
      <c r="C156" s="36"/>
      <c r="D156" s="182" t="s">
        <v>133</v>
      </c>
      <c r="E156" s="36"/>
      <c r="F156" s="183" t="s">
        <v>292</v>
      </c>
      <c r="G156" s="36"/>
      <c r="H156" s="36"/>
      <c r="I156" s="184"/>
      <c r="J156" s="36"/>
      <c r="K156" s="36"/>
      <c r="L156" s="39"/>
      <c r="M156" s="185"/>
      <c r="N156" s="186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133</v>
      </c>
      <c r="AU156" s="17" t="s">
        <v>88</v>
      </c>
    </row>
    <row r="157" spans="1:65" s="2" customFormat="1" ht="16.5" customHeight="1">
      <c r="A157" s="34"/>
      <c r="B157" s="35"/>
      <c r="C157" s="187" t="s">
        <v>223</v>
      </c>
      <c r="D157" s="187" t="s">
        <v>220</v>
      </c>
      <c r="E157" s="188" t="s">
        <v>293</v>
      </c>
      <c r="F157" s="189" t="s">
        <v>294</v>
      </c>
      <c r="G157" s="190" t="s">
        <v>129</v>
      </c>
      <c r="H157" s="191">
        <v>10</v>
      </c>
      <c r="I157" s="192"/>
      <c r="J157" s="193">
        <f>ROUND(I157*H157,2)</f>
        <v>0</v>
      </c>
      <c r="K157" s="189" t="s">
        <v>19</v>
      </c>
      <c r="L157" s="194"/>
      <c r="M157" s="195" t="s">
        <v>19</v>
      </c>
      <c r="N157" s="196" t="s">
        <v>49</v>
      </c>
      <c r="O157" s="64"/>
      <c r="P157" s="178">
        <f>O157*H157</f>
        <v>0</v>
      </c>
      <c r="Q157" s="178">
        <v>2.0000000000000002E-5</v>
      </c>
      <c r="R157" s="178">
        <f>Q157*H157</f>
        <v>2.0000000000000001E-4</v>
      </c>
      <c r="S157" s="178">
        <v>0</v>
      </c>
      <c r="T157" s="17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0" t="s">
        <v>223</v>
      </c>
      <c r="AT157" s="180" t="s">
        <v>220</v>
      </c>
      <c r="AU157" s="180" t="s">
        <v>88</v>
      </c>
      <c r="AY157" s="17" t="s">
        <v>123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7" t="s">
        <v>86</v>
      </c>
      <c r="BK157" s="181">
        <f>ROUND(I157*H157,2)</f>
        <v>0</v>
      </c>
      <c r="BL157" s="17" t="s">
        <v>131</v>
      </c>
      <c r="BM157" s="180" t="s">
        <v>295</v>
      </c>
    </row>
    <row r="158" spans="1:65" s="2" customFormat="1" ht="16.5" customHeight="1">
      <c r="A158" s="34"/>
      <c r="B158" s="35"/>
      <c r="C158" s="187" t="s">
        <v>296</v>
      </c>
      <c r="D158" s="187" t="s">
        <v>220</v>
      </c>
      <c r="E158" s="188" t="s">
        <v>297</v>
      </c>
      <c r="F158" s="189" t="s">
        <v>298</v>
      </c>
      <c r="G158" s="190" t="s">
        <v>129</v>
      </c>
      <c r="H158" s="191">
        <v>10</v>
      </c>
      <c r="I158" s="192"/>
      <c r="J158" s="193">
        <f>ROUND(I158*H158,2)</f>
        <v>0</v>
      </c>
      <c r="K158" s="189" t="s">
        <v>19</v>
      </c>
      <c r="L158" s="194"/>
      <c r="M158" s="195" t="s">
        <v>19</v>
      </c>
      <c r="N158" s="196" t="s">
        <v>49</v>
      </c>
      <c r="O158" s="64"/>
      <c r="P158" s="178">
        <f>O158*H158</f>
        <v>0</v>
      </c>
      <c r="Q158" s="178">
        <v>8.0000000000000007E-5</v>
      </c>
      <c r="R158" s="178">
        <f>Q158*H158</f>
        <v>8.0000000000000004E-4</v>
      </c>
      <c r="S158" s="178">
        <v>0</v>
      </c>
      <c r="T158" s="17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0" t="s">
        <v>223</v>
      </c>
      <c r="AT158" s="180" t="s">
        <v>220</v>
      </c>
      <c r="AU158" s="180" t="s">
        <v>88</v>
      </c>
      <c r="AY158" s="17" t="s">
        <v>123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17" t="s">
        <v>86</v>
      </c>
      <c r="BK158" s="181">
        <f>ROUND(I158*H158,2)</f>
        <v>0</v>
      </c>
      <c r="BL158" s="17" t="s">
        <v>131</v>
      </c>
      <c r="BM158" s="180" t="s">
        <v>299</v>
      </c>
    </row>
    <row r="159" spans="1:65" s="2" customFormat="1" ht="16.5" customHeight="1">
      <c r="A159" s="34"/>
      <c r="B159" s="35"/>
      <c r="C159" s="187" t="s">
        <v>300</v>
      </c>
      <c r="D159" s="187" t="s">
        <v>220</v>
      </c>
      <c r="E159" s="188" t="s">
        <v>301</v>
      </c>
      <c r="F159" s="189" t="s">
        <v>302</v>
      </c>
      <c r="G159" s="190" t="s">
        <v>129</v>
      </c>
      <c r="H159" s="191">
        <v>10</v>
      </c>
      <c r="I159" s="192"/>
      <c r="J159" s="193">
        <f>ROUND(I159*H159,2)</f>
        <v>0</v>
      </c>
      <c r="K159" s="189" t="s">
        <v>19</v>
      </c>
      <c r="L159" s="194"/>
      <c r="M159" s="195" t="s">
        <v>19</v>
      </c>
      <c r="N159" s="196" t="s">
        <v>49</v>
      </c>
      <c r="O159" s="64"/>
      <c r="P159" s="178">
        <f>O159*H159</f>
        <v>0</v>
      </c>
      <c r="Q159" s="178">
        <v>1.0000000000000001E-5</v>
      </c>
      <c r="R159" s="178">
        <f>Q159*H159</f>
        <v>1E-4</v>
      </c>
      <c r="S159" s="178">
        <v>0</v>
      </c>
      <c r="T159" s="17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0" t="s">
        <v>223</v>
      </c>
      <c r="AT159" s="180" t="s">
        <v>220</v>
      </c>
      <c r="AU159" s="180" t="s">
        <v>88</v>
      </c>
      <c r="AY159" s="17" t="s">
        <v>123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7" t="s">
        <v>86</v>
      </c>
      <c r="BK159" s="181">
        <f>ROUND(I159*H159,2)</f>
        <v>0</v>
      </c>
      <c r="BL159" s="17" t="s">
        <v>131</v>
      </c>
      <c r="BM159" s="180" t="s">
        <v>303</v>
      </c>
    </row>
    <row r="160" spans="1:65" s="2" customFormat="1" ht="21.75" customHeight="1">
      <c r="A160" s="34"/>
      <c r="B160" s="35"/>
      <c r="C160" s="169" t="s">
        <v>304</v>
      </c>
      <c r="D160" s="169" t="s">
        <v>126</v>
      </c>
      <c r="E160" s="170" t="s">
        <v>305</v>
      </c>
      <c r="F160" s="171" t="s">
        <v>306</v>
      </c>
      <c r="G160" s="172" t="s">
        <v>129</v>
      </c>
      <c r="H160" s="173">
        <v>1</v>
      </c>
      <c r="I160" s="174"/>
      <c r="J160" s="175">
        <f>ROUND(I160*H160,2)</f>
        <v>0</v>
      </c>
      <c r="K160" s="171" t="s">
        <v>130</v>
      </c>
      <c r="L160" s="39"/>
      <c r="M160" s="176" t="s">
        <v>19</v>
      </c>
      <c r="N160" s="177" t="s">
        <v>49</v>
      </c>
      <c r="O160" s="64"/>
      <c r="P160" s="178">
        <f>O160*H160</f>
        <v>0</v>
      </c>
      <c r="Q160" s="178">
        <v>0</v>
      </c>
      <c r="R160" s="178">
        <f>Q160*H160</f>
        <v>0</v>
      </c>
      <c r="S160" s="178">
        <v>0</v>
      </c>
      <c r="T160" s="17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0" t="s">
        <v>131</v>
      </c>
      <c r="AT160" s="180" t="s">
        <v>126</v>
      </c>
      <c r="AU160" s="180" t="s">
        <v>88</v>
      </c>
      <c r="AY160" s="17" t="s">
        <v>123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17" t="s">
        <v>86</v>
      </c>
      <c r="BK160" s="181">
        <f>ROUND(I160*H160,2)</f>
        <v>0</v>
      </c>
      <c r="BL160" s="17" t="s">
        <v>131</v>
      </c>
      <c r="BM160" s="180" t="s">
        <v>307</v>
      </c>
    </row>
    <row r="161" spans="1:65" s="2" customFormat="1" ht="11.25">
      <c r="A161" s="34"/>
      <c r="B161" s="35"/>
      <c r="C161" s="36"/>
      <c r="D161" s="182" t="s">
        <v>133</v>
      </c>
      <c r="E161" s="36"/>
      <c r="F161" s="183" t="s">
        <v>308</v>
      </c>
      <c r="G161" s="36"/>
      <c r="H161" s="36"/>
      <c r="I161" s="184"/>
      <c r="J161" s="36"/>
      <c r="K161" s="36"/>
      <c r="L161" s="39"/>
      <c r="M161" s="185"/>
      <c r="N161" s="186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133</v>
      </c>
      <c r="AU161" s="17" t="s">
        <v>88</v>
      </c>
    </row>
    <row r="162" spans="1:65" s="2" customFormat="1" ht="16.5" customHeight="1">
      <c r="A162" s="34"/>
      <c r="B162" s="35"/>
      <c r="C162" s="169" t="s">
        <v>309</v>
      </c>
      <c r="D162" s="169" t="s">
        <v>126</v>
      </c>
      <c r="E162" s="170" t="s">
        <v>310</v>
      </c>
      <c r="F162" s="171" t="s">
        <v>311</v>
      </c>
      <c r="G162" s="172" t="s">
        <v>129</v>
      </c>
      <c r="H162" s="173">
        <v>15</v>
      </c>
      <c r="I162" s="174"/>
      <c r="J162" s="175">
        <f>ROUND(I162*H162,2)</f>
        <v>0</v>
      </c>
      <c r="K162" s="171" t="s">
        <v>130</v>
      </c>
      <c r="L162" s="39"/>
      <c r="M162" s="176" t="s">
        <v>19</v>
      </c>
      <c r="N162" s="177" t="s">
        <v>49</v>
      </c>
      <c r="O162" s="64"/>
      <c r="P162" s="178">
        <f>O162*H162</f>
        <v>0</v>
      </c>
      <c r="Q162" s="178">
        <v>0</v>
      </c>
      <c r="R162" s="178">
        <f>Q162*H162</f>
        <v>0</v>
      </c>
      <c r="S162" s="178">
        <v>0</v>
      </c>
      <c r="T162" s="17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0" t="s">
        <v>131</v>
      </c>
      <c r="AT162" s="180" t="s">
        <v>126</v>
      </c>
      <c r="AU162" s="180" t="s">
        <v>88</v>
      </c>
      <c r="AY162" s="17" t="s">
        <v>123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7" t="s">
        <v>86</v>
      </c>
      <c r="BK162" s="181">
        <f>ROUND(I162*H162,2)</f>
        <v>0</v>
      </c>
      <c r="BL162" s="17" t="s">
        <v>131</v>
      </c>
      <c r="BM162" s="180" t="s">
        <v>312</v>
      </c>
    </row>
    <row r="163" spans="1:65" s="2" customFormat="1" ht="11.25">
      <c r="A163" s="34"/>
      <c r="B163" s="35"/>
      <c r="C163" s="36"/>
      <c r="D163" s="182" t="s">
        <v>133</v>
      </c>
      <c r="E163" s="36"/>
      <c r="F163" s="183" t="s">
        <v>313</v>
      </c>
      <c r="G163" s="36"/>
      <c r="H163" s="36"/>
      <c r="I163" s="184"/>
      <c r="J163" s="36"/>
      <c r="K163" s="36"/>
      <c r="L163" s="39"/>
      <c r="M163" s="185"/>
      <c r="N163" s="186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133</v>
      </c>
      <c r="AU163" s="17" t="s">
        <v>88</v>
      </c>
    </row>
    <row r="164" spans="1:65" s="2" customFormat="1" ht="16.5" customHeight="1">
      <c r="A164" s="34"/>
      <c r="B164" s="35"/>
      <c r="C164" s="169" t="s">
        <v>314</v>
      </c>
      <c r="D164" s="169" t="s">
        <v>126</v>
      </c>
      <c r="E164" s="170" t="s">
        <v>315</v>
      </c>
      <c r="F164" s="171" t="s">
        <v>316</v>
      </c>
      <c r="G164" s="172" t="s">
        <v>129</v>
      </c>
      <c r="H164" s="173">
        <v>10</v>
      </c>
      <c r="I164" s="174"/>
      <c r="J164" s="175">
        <f>ROUND(I164*H164,2)</f>
        <v>0</v>
      </c>
      <c r="K164" s="171" t="s">
        <v>130</v>
      </c>
      <c r="L164" s="39"/>
      <c r="M164" s="176" t="s">
        <v>19</v>
      </c>
      <c r="N164" s="177" t="s">
        <v>49</v>
      </c>
      <c r="O164" s="64"/>
      <c r="P164" s="178">
        <f>O164*H164</f>
        <v>0</v>
      </c>
      <c r="Q164" s="178">
        <v>0</v>
      </c>
      <c r="R164" s="178">
        <f>Q164*H164</f>
        <v>0</v>
      </c>
      <c r="S164" s="178">
        <v>0</v>
      </c>
      <c r="T164" s="17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0" t="s">
        <v>131</v>
      </c>
      <c r="AT164" s="180" t="s">
        <v>126</v>
      </c>
      <c r="AU164" s="180" t="s">
        <v>88</v>
      </c>
      <c r="AY164" s="17" t="s">
        <v>123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7" t="s">
        <v>86</v>
      </c>
      <c r="BK164" s="181">
        <f>ROUND(I164*H164,2)</f>
        <v>0</v>
      </c>
      <c r="BL164" s="17" t="s">
        <v>131</v>
      </c>
      <c r="BM164" s="180" t="s">
        <v>317</v>
      </c>
    </row>
    <row r="165" spans="1:65" s="2" customFormat="1" ht="11.25">
      <c r="A165" s="34"/>
      <c r="B165" s="35"/>
      <c r="C165" s="36"/>
      <c r="D165" s="182" t="s">
        <v>133</v>
      </c>
      <c r="E165" s="36"/>
      <c r="F165" s="183" t="s">
        <v>318</v>
      </c>
      <c r="G165" s="36"/>
      <c r="H165" s="36"/>
      <c r="I165" s="184"/>
      <c r="J165" s="36"/>
      <c r="K165" s="36"/>
      <c r="L165" s="39"/>
      <c r="M165" s="185"/>
      <c r="N165" s="186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133</v>
      </c>
      <c r="AU165" s="17" t="s">
        <v>88</v>
      </c>
    </row>
    <row r="166" spans="1:65" s="2" customFormat="1" ht="16.5" customHeight="1">
      <c r="A166" s="34"/>
      <c r="B166" s="35"/>
      <c r="C166" s="187" t="s">
        <v>319</v>
      </c>
      <c r="D166" s="187" t="s">
        <v>220</v>
      </c>
      <c r="E166" s="188" t="s">
        <v>320</v>
      </c>
      <c r="F166" s="189" t="s">
        <v>321</v>
      </c>
      <c r="G166" s="190" t="s">
        <v>129</v>
      </c>
      <c r="H166" s="191">
        <v>10</v>
      </c>
      <c r="I166" s="192"/>
      <c r="J166" s="193">
        <f>ROUND(I166*H166,2)</f>
        <v>0</v>
      </c>
      <c r="K166" s="189" t="s">
        <v>130</v>
      </c>
      <c r="L166" s="194"/>
      <c r="M166" s="195" t="s">
        <v>19</v>
      </c>
      <c r="N166" s="196" t="s">
        <v>49</v>
      </c>
      <c r="O166" s="64"/>
      <c r="P166" s="178">
        <f>O166*H166</f>
        <v>0</v>
      </c>
      <c r="Q166" s="178">
        <v>1.0499999999999999E-3</v>
      </c>
      <c r="R166" s="178">
        <f>Q166*H166</f>
        <v>1.0499999999999999E-2</v>
      </c>
      <c r="S166" s="178">
        <v>0</v>
      </c>
      <c r="T166" s="17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0" t="s">
        <v>223</v>
      </c>
      <c r="AT166" s="180" t="s">
        <v>220</v>
      </c>
      <c r="AU166" s="180" t="s">
        <v>88</v>
      </c>
      <c r="AY166" s="17" t="s">
        <v>123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7" t="s">
        <v>86</v>
      </c>
      <c r="BK166" s="181">
        <f>ROUND(I166*H166,2)</f>
        <v>0</v>
      </c>
      <c r="BL166" s="17" t="s">
        <v>131</v>
      </c>
      <c r="BM166" s="180" t="s">
        <v>322</v>
      </c>
    </row>
    <row r="167" spans="1:65" s="2" customFormat="1" ht="16.5" customHeight="1">
      <c r="A167" s="34"/>
      <c r="B167" s="35"/>
      <c r="C167" s="169" t="s">
        <v>323</v>
      </c>
      <c r="D167" s="169" t="s">
        <v>126</v>
      </c>
      <c r="E167" s="170" t="s">
        <v>324</v>
      </c>
      <c r="F167" s="171" t="s">
        <v>325</v>
      </c>
      <c r="G167" s="172" t="s">
        <v>129</v>
      </c>
      <c r="H167" s="173">
        <v>1</v>
      </c>
      <c r="I167" s="174"/>
      <c r="J167" s="175">
        <f>ROUND(I167*H167,2)</f>
        <v>0</v>
      </c>
      <c r="K167" s="171" t="s">
        <v>130</v>
      </c>
      <c r="L167" s="39"/>
      <c r="M167" s="176" t="s">
        <v>19</v>
      </c>
      <c r="N167" s="177" t="s">
        <v>49</v>
      </c>
      <c r="O167" s="64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0" t="s">
        <v>131</v>
      </c>
      <c r="AT167" s="180" t="s">
        <v>126</v>
      </c>
      <c r="AU167" s="180" t="s">
        <v>88</v>
      </c>
      <c r="AY167" s="17" t="s">
        <v>123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17" t="s">
        <v>86</v>
      </c>
      <c r="BK167" s="181">
        <f>ROUND(I167*H167,2)</f>
        <v>0</v>
      </c>
      <c r="BL167" s="17" t="s">
        <v>131</v>
      </c>
      <c r="BM167" s="180" t="s">
        <v>326</v>
      </c>
    </row>
    <row r="168" spans="1:65" s="2" customFormat="1" ht="11.25">
      <c r="A168" s="34"/>
      <c r="B168" s="35"/>
      <c r="C168" s="36"/>
      <c r="D168" s="182" t="s">
        <v>133</v>
      </c>
      <c r="E168" s="36"/>
      <c r="F168" s="183" t="s">
        <v>327</v>
      </c>
      <c r="G168" s="36"/>
      <c r="H168" s="36"/>
      <c r="I168" s="184"/>
      <c r="J168" s="36"/>
      <c r="K168" s="36"/>
      <c r="L168" s="39"/>
      <c r="M168" s="185"/>
      <c r="N168" s="186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133</v>
      </c>
      <c r="AU168" s="17" t="s">
        <v>88</v>
      </c>
    </row>
    <row r="169" spans="1:65" s="2" customFormat="1" ht="16.5" customHeight="1">
      <c r="A169" s="34"/>
      <c r="B169" s="35"/>
      <c r="C169" s="169" t="s">
        <v>328</v>
      </c>
      <c r="D169" s="169" t="s">
        <v>126</v>
      </c>
      <c r="E169" s="170" t="s">
        <v>329</v>
      </c>
      <c r="F169" s="171" t="s">
        <v>330</v>
      </c>
      <c r="G169" s="172" t="s">
        <v>129</v>
      </c>
      <c r="H169" s="173">
        <v>25</v>
      </c>
      <c r="I169" s="174"/>
      <c r="J169" s="175">
        <f>ROUND(I169*H169,2)</f>
        <v>0</v>
      </c>
      <c r="K169" s="171" t="s">
        <v>130</v>
      </c>
      <c r="L169" s="39"/>
      <c r="M169" s="176" t="s">
        <v>19</v>
      </c>
      <c r="N169" s="177" t="s">
        <v>49</v>
      </c>
      <c r="O169" s="64"/>
      <c r="P169" s="178">
        <f>O169*H169</f>
        <v>0</v>
      </c>
      <c r="Q169" s="178">
        <v>0</v>
      </c>
      <c r="R169" s="178">
        <f>Q169*H169</f>
        <v>0</v>
      </c>
      <c r="S169" s="178">
        <v>0</v>
      </c>
      <c r="T169" s="17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0" t="s">
        <v>131</v>
      </c>
      <c r="AT169" s="180" t="s">
        <v>126</v>
      </c>
      <c r="AU169" s="180" t="s">
        <v>88</v>
      </c>
      <c r="AY169" s="17" t="s">
        <v>123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17" t="s">
        <v>86</v>
      </c>
      <c r="BK169" s="181">
        <f>ROUND(I169*H169,2)</f>
        <v>0</v>
      </c>
      <c r="BL169" s="17" t="s">
        <v>131</v>
      </c>
      <c r="BM169" s="180" t="s">
        <v>331</v>
      </c>
    </row>
    <row r="170" spans="1:65" s="2" customFormat="1" ht="11.25">
      <c r="A170" s="34"/>
      <c r="B170" s="35"/>
      <c r="C170" s="36"/>
      <c r="D170" s="182" t="s">
        <v>133</v>
      </c>
      <c r="E170" s="36"/>
      <c r="F170" s="183" t="s">
        <v>332</v>
      </c>
      <c r="G170" s="36"/>
      <c r="H170" s="36"/>
      <c r="I170" s="184"/>
      <c r="J170" s="36"/>
      <c r="K170" s="36"/>
      <c r="L170" s="39"/>
      <c r="M170" s="185"/>
      <c r="N170" s="186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133</v>
      </c>
      <c r="AU170" s="17" t="s">
        <v>88</v>
      </c>
    </row>
    <row r="171" spans="1:65" s="2" customFormat="1" ht="21.75" customHeight="1">
      <c r="A171" s="34"/>
      <c r="B171" s="35"/>
      <c r="C171" s="187" t="s">
        <v>333</v>
      </c>
      <c r="D171" s="187" t="s">
        <v>220</v>
      </c>
      <c r="E171" s="188" t="s">
        <v>334</v>
      </c>
      <c r="F171" s="189" t="s">
        <v>335</v>
      </c>
      <c r="G171" s="190" t="s">
        <v>129</v>
      </c>
      <c r="H171" s="191">
        <v>25</v>
      </c>
      <c r="I171" s="192"/>
      <c r="J171" s="193">
        <f>ROUND(I171*H171,2)</f>
        <v>0</v>
      </c>
      <c r="K171" s="189" t="s">
        <v>19</v>
      </c>
      <c r="L171" s="194"/>
      <c r="M171" s="195" t="s">
        <v>19</v>
      </c>
      <c r="N171" s="196" t="s">
        <v>49</v>
      </c>
      <c r="O171" s="64"/>
      <c r="P171" s="178">
        <f>O171*H171</f>
        <v>0</v>
      </c>
      <c r="Q171" s="178">
        <v>0</v>
      </c>
      <c r="R171" s="178">
        <f>Q171*H171</f>
        <v>0</v>
      </c>
      <c r="S171" s="178">
        <v>0</v>
      </c>
      <c r="T171" s="179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0" t="s">
        <v>223</v>
      </c>
      <c r="AT171" s="180" t="s">
        <v>220</v>
      </c>
      <c r="AU171" s="180" t="s">
        <v>88</v>
      </c>
      <c r="AY171" s="17" t="s">
        <v>123</v>
      </c>
      <c r="BE171" s="181">
        <f>IF(N171="základní",J171,0)</f>
        <v>0</v>
      </c>
      <c r="BF171" s="181">
        <f>IF(N171="snížená",J171,0)</f>
        <v>0</v>
      </c>
      <c r="BG171" s="181">
        <f>IF(N171="zákl. přenesená",J171,0)</f>
        <v>0</v>
      </c>
      <c r="BH171" s="181">
        <f>IF(N171="sníž. přenesená",J171,0)</f>
        <v>0</v>
      </c>
      <c r="BI171" s="181">
        <f>IF(N171="nulová",J171,0)</f>
        <v>0</v>
      </c>
      <c r="BJ171" s="17" t="s">
        <v>86</v>
      </c>
      <c r="BK171" s="181">
        <f>ROUND(I171*H171,2)</f>
        <v>0</v>
      </c>
      <c r="BL171" s="17" t="s">
        <v>131</v>
      </c>
      <c r="BM171" s="180" t="s">
        <v>336</v>
      </c>
    </row>
    <row r="172" spans="1:65" s="2" customFormat="1" ht="16.5" customHeight="1">
      <c r="A172" s="34"/>
      <c r="B172" s="35"/>
      <c r="C172" s="169" t="s">
        <v>337</v>
      </c>
      <c r="D172" s="169" t="s">
        <v>126</v>
      </c>
      <c r="E172" s="170" t="s">
        <v>338</v>
      </c>
      <c r="F172" s="171" t="s">
        <v>339</v>
      </c>
      <c r="G172" s="172" t="s">
        <v>129</v>
      </c>
      <c r="H172" s="173">
        <v>1</v>
      </c>
      <c r="I172" s="174"/>
      <c r="J172" s="175">
        <f>ROUND(I172*H172,2)</f>
        <v>0</v>
      </c>
      <c r="K172" s="171" t="s">
        <v>130</v>
      </c>
      <c r="L172" s="39"/>
      <c r="M172" s="176" t="s">
        <v>19</v>
      </c>
      <c r="N172" s="177" t="s">
        <v>49</v>
      </c>
      <c r="O172" s="64"/>
      <c r="P172" s="178">
        <f>O172*H172</f>
        <v>0</v>
      </c>
      <c r="Q172" s="178">
        <v>0</v>
      </c>
      <c r="R172" s="178">
        <f>Q172*H172</f>
        <v>0</v>
      </c>
      <c r="S172" s="178">
        <v>0</v>
      </c>
      <c r="T172" s="17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0" t="s">
        <v>131</v>
      </c>
      <c r="AT172" s="180" t="s">
        <v>126</v>
      </c>
      <c r="AU172" s="180" t="s">
        <v>88</v>
      </c>
      <c r="AY172" s="17" t="s">
        <v>123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17" t="s">
        <v>86</v>
      </c>
      <c r="BK172" s="181">
        <f>ROUND(I172*H172,2)</f>
        <v>0</v>
      </c>
      <c r="BL172" s="17" t="s">
        <v>131</v>
      </c>
      <c r="BM172" s="180" t="s">
        <v>340</v>
      </c>
    </row>
    <row r="173" spans="1:65" s="2" customFormat="1" ht="11.25">
      <c r="A173" s="34"/>
      <c r="B173" s="35"/>
      <c r="C173" s="36"/>
      <c r="D173" s="182" t="s">
        <v>133</v>
      </c>
      <c r="E173" s="36"/>
      <c r="F173" s="183" t="s">
        <v>341</v>
      </c>
      <c r="G173" s="36"/>
      <c r="H173" s="36"/>
      <c r="I173" s="184"/>
      <c r="J173" s="36"/>
      <c r="K173" s="36"/>
      <c r="L173" s="39"/>
      <c r="M173" s="185"/>
      <c r="N173" s="186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133</v>
      </c>
      <c r="AU173" s="17" t="s">
        <v>88</v>
      </c>
    </row>
    <row r="174" spans="1:65" s="2" customFormat="1" ht="24.2" customHeight="1">
      <c r="A174" s="34"/>
      <c r="B174" s="35"/>
      <c r="C174" s="169" t="s">
        <v>342</v>
      </c>
      <c r="D174" s="169" t="s">
        <v>126</v>
      </c>
      <c r="E174" s="170" t="s">
        <v>343</v>
      </c>
      <c r="F174" s="171" t="s">
        <v>344</v>
      </c>
      <c r="G174" s="172" t="s">
        <v>129</v>
      </c>
      <c r="H174" s="173">
        <v>22</v>
      </c>
      <c r="I174" s="174"/>
      <c r="J174" s="175">
        <f>ROUND(I174*H174,2)</f>
        <v>0</v>
      </c>
      <c r="K174" s="171" t="s">
        <v>130</v>
      </c>
      <c r="L174" s="39"/>
      <c r="M174" s="176" t="s">
        <v>19</v>
      </c>
      <c r="N174" s="177" t="s">
        <v>49</v>
      </c>
      <c r="O174" s="64"/>
      <c r="P174" s="178">
        <f>O174*H174</f>
        <v>0</v>
      </c>
      <c r="Q174" s="178">
        <v>0</v>
      </c>
      <c r="R174" s="178">
        <f>Q174*H174</f>
        <v>0</v>
      </c>
      <c r="S174" s="178">
        <v>0</v>
      </c>
      <c r="T174" s="179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0" t="s">
        <v>137</v>
      </c>
      <c r="AT174" s="180" t="s">
        <v>126</v>
      </c>
      <c r="AU174" s="180" t="s">
        <v>88</v>
      </c>
      <c r="AY174" s="17" t="s">
        <v>123</v>
      </c>
      <c r="BE174" s="181">
        <f>IF(N174="základní",J174,0)</f>
        <v>0</v>
      </c>
      <c r="BF174" s="181">
        <f>IF(N174="snížená",J174,0)</f>
        <v>0</v>
      </c>
      <c r="BG174" s="181">
        <f>IF(N174="zákl. přenesená",J174,0)</f>
        <v>0</v>
      </c>
      <c r="BH174" s="181">
        <f>IF(N174="sníž. přenesená",J174,0)</f>
        <v>0</v>
      </c>
      <c r="BI174" s="181">
        <f>IF(N174="nulová",J174,0)</f>
        <v>0</v>
      </c>
      <c r="BJ174" s="17" t="s">
        <v>86</v>
      </c>
      <c r="BK174" s="181">
        <f>ROUND(I174*H174,2)</f>
        <v>0</v>
      </c>
      <c r="BL174" s="17" t="s">
        <v>137</v>
      </c>
      <c r="BM174" s="180" t="s">
        <v>345</v>
      </c>
    </row>
    <row r="175" spans="1:65" s="2" customFormat="1" ht="11.25">
      <c r="A175" s="34"/>
      <c r="B175" s="35"/>
      <c r="C175" s="36"/>
      <c r="D175" s="182" t="s">
        <v>133</v>
      </c>
      <c r="E175" s="36"/>
      <c r="F175" s="183" t="s">
        <v>346</v>
      </c>
      <c r="G175" s="36"/>
      <c r="H175" s="36"/>
      <c r="I175" s="184"/>
      <c r="J175" s="36"/>
      <c r="K175" s="36"/>
      <c r="L175" s="39"/>
      <c r="M175" s="185"/>
      <c r="N175" s="186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133</v>
      </c>
      <c r="AU175" s="17" t="s">
        <v>88</v>
      </c>
    </row>
    <row r="176" spans="1:65" s="2" customFormat="1" ht="16.5" customHeight="1">
      <c r="A176" s="34"/>
      <c r="B176" s="35"/>
      <c r="C176" s="187" t="s">
        <v>347</v>
      </c>
      <c r="D176" s="187" t="s">
        <v>220</v>
      </c>
      <c r="E176" s="188" t="s">
        <v>348</v>
      </c>
      <c r="F176" s="189" t="s">
        <v>349</v>
      </c>
      <c r="G176" s="190" t="s">
        <v>129</v>
      </c>
      <c r="H176" s="191">
        <v>9</v>
      </c>
      <c r="I176" s="192"/>
      <c r="J176" s="193">
        <f>ROUND(I176*H176,2)</f>
        <v>0</v>
      </c>
      <c r="K176" s="189" t="s">
        <v>19</v>
      </c>
      <c r="L176" s="194"/>
      <c r="M176" s="195" t="s">
        <v>19</v>
      </c>
      <c r="N176" s="196" t="s">
        <v>49</v>
      </c>
      <c r="O176" s="64"/>
      <c r="P176" s="178">
        <f>O176*H176</f>
        <v>0</v>
      </c>
      <c r="Q176" s="178">
        <v>0</v>
      </c>
      <c r="R176" s="178">
        <f>Q176*H176</f>
        <v>0</v>
      </c>
      <c r="S176" s="178">
        <v>0</v>
      </c>
      <c r="T176" s="179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0" t="s">
        <v>164</v>
      </c>
      <c r="AT176" s="180" t="s">
        <v>220</v>
      </c>
      <c r="AU176" s="180" t="s">
        <v>88</v>
      </c>
      <c r="AY176" s="17" t="s">
        <v>123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17" t="s">
        <v>86</v>
      </c>
      <c r="BK176" s="181">
        <f>ROUND(I176*H176,2)</f>
        <v>0</v>
      </c>
      <c r="BL176" s="17" t="s">
        <v>137</v>
      </c>
      <c r="BM176" s="180" t="s">
        <v>350</v>
      </c>
    </row>
    <row r="177" spans="1:65" s="2" customFormat="1" ht="16.5" customHeight="1">
      <c r="A177" s="34"/>
      <c r="B177" s="35"/>
      <c r="C177" s="187" t="s">
        <v>351</v>
      </c>
      <c r="D177" s="187" t="s">
        <v>220</v>
      </c>
      <c r="E177" s="188" t="s">
        <v>352</v>
      </c>
      <c r="F177" s="189" t="s">
        <v>353</v>
      </c>
      <c r="G177" s="190" t="s">
        <v>129</v>
      </c>
      <c r="H177" s="191">
        <v>4</v>
      </c>
      <c r="I177" s="192"/>
      <c r="J177" s="193">
        <f>ROUND(I177*H177,2)</f>
        <v>0</v>
      </c>
      <c r="K177" s="189" t="s">
        <v>19</v>
      </c>
      <c r="L177" s="194"/>
      <c r="M177" s="195" t="s">
        <v>19</v>
      </c>
      <c r="N177" s="196" t="s">
        <v>49</v>
      </c>
      <c r="O177" s="64"/>
      <c r="P177" s="178">
        <f>O177*H177</f>
        <v>0</v>
      </c>
      <c r="Q177" s="178">
        <v>0</v>
      </c>
      <c r="R177" s="178">
        <f>Q177*H177</f>
        <v>0</v>
      </c>
      <c r="S177" s="178">
        <v>0</v>
      </c>
      <c r="T177" s="17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80" t="s">
        <v>164</v>
      </c>
      <c r="AT177" s="180" t="s">
        <v>220</v>
      </c>
      <c r="AU177" s="180" t="s">
        <v>88</v>
      </c>
      <c r="AY177" s="17" t="s">
        <v>123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17" t="s">
        <v>86</v>
      </c>
      <c r="BK177" s="181">
        <f>ROUND(I177*H177,2)</f>
        <v>0</v>
      </c>
      <c r="BL177" s="17" t="s">
        <v>137</v>
      </c>
      <c r="BM177" s="180" t="s">
        <v>354</v>
      </c>
    </row>
    <row r="178" spans="1:65" s="2" customFormat="1" ht="16.5" customHeight="1">
      <c r="A178" s="34"/>
      <c r="B178" s="35"/>
      <c r="C178" s="187" t="s">
        <v>355</v>
      </c>
      <c r="D178" s="187" t="s">
        <v>220</v>
      </c>
      <c r="E178" s="188" t="s">
        <v>356</v>
      </c>
      <c r="F178" s="189" t="s">
        <v>357</v>
      </c>
      <c r="G178" s="190" t="s">
        <v>129</v>
      </c>
      <c r="H178" s="191">
        <v>13</v>
      </c>
      <c r="I178" s="192"/>
      <c r="J178" s="193">
        <f>ROUND(I178*H178,2)</f>
        <v>0</v>
      </c>
      <c r="K178" s="189" t="s">
        <v>19</v>
      </c>
      <c r="L178" s="194"/>
      <c r="M178" s="195" t="s">
        <v>19</v>
      </c>
      <c r="N178" s="196" t="s">
        <v>49</v>
      </c>
      <c r="O178" s="64"/>
      <c r="P178" s="178">
        <f>O178*H178</f>
        <v>0</v>
      </c>
      <c r="Q178" s="178">
        <v>1.4999999999999999E-4</v>
      </c>
      <c r="R178" s="178">
        <f>Q178*H178</f>
        <v>1.9499999999999999E-3</v>
      </c>
      <c r="S178" s="178">
        <v>0</v>
      </c>
      <c r="T178" s="179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0" t="s">
        <v>164</v>
      </c>
      <c r="AT178" s="180" t="s">
        <v>220</v>
      </c>
      <c r="AU178" s="180" t="s">
        <v>88</v>
      </c>
      <c r="AY178" s="17" t="s">
        <v>123</v>
      </c>
      <c r="BE178" s="181">
        <f>IF(N178="základní",J178,0)</f>
        <v>0</v>
      </c>
      <c r="BF178" s="181">
        <f>IF(N178="snížená",J178,0)</f>
        <v>0</v>
      </c>
      <c r="BG178" s="181">
        <f>IF(N178="zákl. přenesená",J178,0)</f>
        <v>0</v>
      </c>
      <c r="BH178" s="181">
        <f>IF(N178="sníž. přenesená",J178,0)</f>
        <v>0</v>
      </c>
      <c r="BI178" s="181">
        <f>IF(N178="nulová",J178,0)</f>
        <v>0</v>
      </c>
      <c r="BJ178" s="17" t="s">
        <v>86</v>
      </c>
      <c r="BK178" s="181">
        <f>ROUND(I178*H178,2)</f>
        <v>0</v>
      </c>
      <c r="BL178" s="17" t="s">
        <v>137</v>
      </c>
      <c r="BM178" s="180" t="s">
        <v>358</v>
      </c>
    </row>
    <row r="179" spans="1:65" s="2" customFormat="1" ht="24.2" customHeight="1">
      <c r="A179" s="34"/>
      <c r="B179" s="35"/>
      <c r="C179" s="169" t="s">
        <v>359</v>
      </c>
      <c r="D179" s="169" t="s">
        <v>126</v>
      </c>
      <c r="E179" s="170" t="s">
        <v>343</v>
      </c>
      <c r="F179" s="171" t="s">
        <v>344</v>
      </c>
      <c r="G179" s="172" t="s">
        <v>129</v>
      </c>
      <c r="H179" s="173">
        <v>1</v>
      </c>
      <c r="I179" s="174"/>
      <c r="J179" s="175">
        <f>ROUND(I179*H179,2)</f>
        <v>0</v>
      </c>
      <c r="K179" s="171" t="s">
        <v>130</v>
      </c>
      <c r="L179" s="39"/>
      <c r="M179" s="176" t="s">
        <v>19</v>
      </c>
      <c r="N179" s="177" t="s">
        <v>49</v>
      </c>
      <c r="O179" s="64"/>
      <c r="P179" s="178">
        <f>O179*H179</f>
        <v>0</v>
      </c>
      <c r="Q179" s="178">
        <v>0</v>
      </c>
      <c r="R179" s="178">
        <f>Q179*H179</f>
        <v>0</v>
      </c>
      <c r="S179" s="178">
        <v>0</v>
      </c>
      <c r="T179" s="179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0" t="s">
        <v>131</v>
      </c>
      <c r="AT179" s="180" t="s">
        <v>126</v>
      </c>
      <c r="AU179" s="180" t="s">
        <v>88</v>
      </c>
      <c r="AY179" s="17" t="s">
        <v>123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17" t="s">
        <v>86</v>
      </c>
      <c r="BK179" s="181">
        <f>ROUND(I179*H179,2)</f>
        <v>0</v>
      </c>
      <c r="BL179" s="17" t="s">
        <v>131</v>
      </c>
      <c r="BM179" s="180" t="s">
        <v>360</v>
      </c>
    </row>
    <row r="180" spans="1:65" s="2" customFormat="1" ht="11.25">
      <c r="A180" s="34"/>
      <c r="B180" s="35"/>
      <c r="C180" s="36"/>
      <c r="D180" s="182" t="s">
        <v>133</v>
      </c>
      <c r="E180" s="36"/>
      <c r="F180" s="183" t="s">
        <v>346</v>
      </c>
      <c r="G180" s="36"/>
      <c r="H180" s="36"/>
      <c r="I180" s="184"/>
      <c r="J180" s="36"/>
      <c r="K180" s="36"/>
      <c r="L180" s="39"/>
      <c r="M180" s="185"/>
      <c r="N180" s="186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133</v>
      </c>
      <c r="AU180" s="17" t="s">
        <v>88</v>
      </c>
    </row>
    <row r="181" spans="1:65" s="2" customFormat="1" ht="16.5" customHeight="1">
      <c r="A181" s="34"/>
      <c r="B181" s="35"/>
      <c r="C181" s="187" t="s">
        <v>361</v>
      </c>
      <c r="D181" s="187" t="s">
        <v>220</v>
      </c>
      <c r="E181" s="188" t="s">
        <v>362</v>
      </c>
      <c r="F181" s="189" t="s">
        <v>363</v>
      </c>
      <c r="G181" s="190" t="s">
        <v>129</v>
      </c>
      <c r="H181" s="191">
        <v>1</v>
      </c>
      <c r="I181" s="192"/>
      <c r="J181" s="193">
        <f>ROUND(I181*H181,2)</f>
        <v>0</v>
      </c>
      <c r="K181" s="189" t="s">
        <v>130</v>
      </c>
      <c r="L181" s="194"/>
      <c r="M181" s="195" t="s">
        <v>19</v>
      </c>
      <c r="N181" s="196" t="s">
        <v>49</v>
      </c>
      <c r="O181" s="64"/>
      <c r="P181" s="178">
        <f>O181*H181</f>
        <v>0</v>
      </c>
      <c r="Q181" s="178">
        <v>1.3500000000000001E-3</v>
      </c>
      <c r="R181" s="178">
        <f>Q181*H181</f>
        <v>1.3500000000000001E-3</v>
      </c>
      <c r="S181" s="178">
        <v>0</v>
      </c>
      <c r="T181" s="179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0" t="s">
        <v>223</v>
      </c>
      <c r="AT181" s="180" t="s">
        <v>220</v>
      </c>
      <c r="AU181" s="180" t="s">
        <v>88</v>
      </c>
      <c r="AY181" s="17" t="s">
        <v>123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17" t="s">
        <v>86</v>
      </c>
      <c r="BK181" s="181">
        <f>ROUND(I181*H181,2)</f>
        <v>0</v>
      </c>
      <c r="BL181" s="17" t="s">
        <v>131</v>
      </c>
      <c r="BM181" s="180" t="s">
        <v>364</v>
      </c>
    </row>
    <row r="182" spans="1:65" s="2" customFormat="1" ht="24.2" customHeight="1">
      <c r="A182" s="34"/>
      <c r="B182" s="35"/>
      <c r="C182" s="169" t="s">
        <v>365</v>
      </c>
      <c r="D182" s="169" t="s">
        <v>126</v>
      </c>
      <c r="E182" s="170" t="s">
        <v>366</v>
      </c>
      <c r="F182" s="171" t="s">
        <v>367</v>
      </c>
      <c r="G182" s="172" t="s">
        <v>190</v>
      </c>
      <c r="H182" s="173">
        <v>2</v>
      </c>
      <c r="I182" s="174"/>
      <c r="J182" s="175">
        <f>ROUND(I182*H182,2)</f>
        <v>0</v>
      </c>
      <c r="K182" s="171" t="s">
        <v>130</v>
      </c>
      <c r="L182" s="39"/>
      <c r="M182" s="176" t="s">
        <v>19</v>
      </c>
      <c r="N182" s="177" t="s">
        <v>49</v>
      </c>
      <c r="O182" s="64"/>
      <c r="P182" s="178">
        <f>O182*H182</f>
        <v>0</v>
      </c>
      <c r="Q182" s="178">
        <v>0</v>
      </c>
      <c r="R182" s="178">
        <f>Q182*H182</f>
        <v>0</v>
      </c>
      <c r="S182" s="178">
        <v>0</v>
      </c>
      <c r="T182" s="179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180" t="s">
        <v>131</v>
      </c>
      <c r="AT182" s="180" t="s">
        <v>126</v>
      </c>
      <c r="AU182" s="180" t="s">
        <v>88</v>
      </c>
      <c r="AY182" s="17" t="s">
        <v>123</v>
      </c>
      <c r="BE182" s="181">
        <f>IF(N182="základní",J182,0)</f>
        <v>0</v>
      </c>
      <c r="BF182" s="181">
        <f>IF(N182="snížená",J182,0)</f>
        <v>0</v>
      </c>
      <c r="BG182" s="181">
        <f>IF(N182="zákl. přenesená",J182,0)</f>
        <v>0</v>
      </c>
      <c r="BH182" s="181">
        <f>IF(N182="sníž. přenesená",J182,0)</f>
        <v>0</v>
      </c>
      <c r="BI182" s="181">
        <f>IF(N182="nulová",J182,0)</f>
        <v>0</v>
      </c>
      <c r="BJ182" s="17" t="s">
        <v>86</v>
      </c>
      <c r="BK182" s="181">
        <f>ROUND(I182*H182,2)</f>
        <v>0</v>
      </c>
      <c r="BL182" s="17" t="s">
        <v>131</v>
      </c>
      <c r="BM182" s="180" t="s">
        <v>368</v>
      </c>
    </row>
    <row r="183" spans="1:65" s="2" customFormat="1" ht="11.25">
      <c r="A183" s="34"/>
      <c r="B183" s="35"/>
      <c r="C183" s="36"/>
      <c r="D183" s="182" t="s">
        <v>133</v>
      </c>
      <c r="E183" s="36"/>
      <c r="F183" s="183" t="s">
        <v>369</v>
      </c>
      <c r="G183" s="36"/>
      <c r="H183" s="36"/>
      <c r="I183" s="184"/>
      <c r="J183" s="36"/>
      <c r="K183" s="36"/>
      <c r="L183" s="39"/>
      <c r="M183" s="185"/>
      <c r="N183" s="186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133</v>
      </c>
      <c r="AU183" s="17" t="s">
        <v>88</v>
      </c>
    </row>
    <row r="184" spans="1:65" s="2" customFormat="1" ht="16.5" customHeight="1">
      <c r="A184" s="34"/>
      <c r="B184" s="35"/>
      <c r="C184" s="187" t="s">
        <v>370</v>
      </c>
      <c r="D184" s="187" t="s">
        <v>220</v>
      </c>
      <c r="E184" s="188" t="s">
        <v>371</v>
      </c>
      <c r="F184" s="189" t="s">
        <v>372</v>
      </c>
      <c r="G184" s="190" t="s">
        <v>190</v>
      </c>
      <c r="H184" s="191">
        <v>2.16</v>
      </c>
      <c r="I184" s="192"/>
      <c r="J184" s="193">
        <f>ROUND(I184*H184,2)</f>
        <v>0</v>
      </c>
      <c r="K184" s="189" t="s">
        <v>130</v>
      </c>
      <c r="L184" s="194"/>
      <c r="M184" s="195" t="s">
        <v>19</v>
      </c>
      <c r="N184" s="196" t="s">
        <v>49</v>
      </c>
      <c r="O184" s="64"/>
      <c r="P184" s="178">
        <f>O184*H184</f>
        <v>0</v>
      </c>
      <c r="Q184" s="178">
        <v>1.4999999999999999E-4</v>
      </c>
      <c r="R184" s="178">
        <f>Q184*H184</f>
        <v>3.2400000000000001E-4</v>
      </c>
      <c r="S184" s="178">
        <v>0</v>
      </c>
      <c r="T184" s="179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180" t="s">
        <v>223</v>
      </c>
      <c r="AT184" s="180" t="s">
        <v>220</v>
      </c>
      <c r="AU184" s="180" t="s">
        <v>88</v>
      </c>
      <c r="AY184" s="17" t="s">
        <v>123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17" t="s">
        <v>86</v>
      </c>
      <c r="BK184" s="181">
        <f>ROUND(I184*H184,2)</f>
        <v>0</v>
      </c>
      <c r="BL184" s="17" t="s">
        <v>131</v>
      </c>
      <c r="BM184" s="180" t="s">
        <v>373</v>
      </c>
    </row>
    <row r="185" spans="1:65" s="13" customFormat="1" ht="11.25">
      <c r="B185" s="197"/>
      <c r="C185" s="198"/>
      <c r="D185" s="199" t="s">
        <v>225</v>
      </c>
      <c r="E185" s="198"/>
      <c r="F185" s="200" t="s">
        <v>374</v>
      </c>
      <c r="G185" s="198"/>
      <c r="H185" s="201">
        <v>2.16</v>
      </c>
      <c r="I185" s="202"/>
      <c r="J185" s="198"/>
      <c r="K185" s="198"/>
      <c r="L185" s="203"/>
      <c r="M185" s="204"/>
      <c r="N185" s="205"/>
      <c r="O185" s="205"/>
      <c r="P185" s="205"/>
      <c r="Q185" s="205"/>
      <c r="R185" s="205"/>
      <c r="S185" s="205"/>
      <c r="T185" s="206"/>
      <c r="AT185" s="207" t="s">
        <v>225</v>
      </c>
      <c r="AU185" s="207" t="s">
        <v>88</v>
      </c>
      <c r="AV185" s="13" t="s">
        <v>88</v>
      </c>
      <c r="AW185" s="13" t="s">
        <v>4</v>
      </c>
      <c r="AX185" s="13" t="s">
        <v>86</v>
      </c>
      <c r="AY185" s="207" t="s">
        <v>123</v>
      </c>
    </row>
    <row r="186" spans="1:65" s="2" customFormat="1" ht="16.5" customHeight="1">
      <c r="A186" s="34"/>
      <c r="B186" s="35"/>
      <c r="C186" s="187" t="s">
        <v>375</v>
      </c>
      <c r="D186" s="187" t="s">
        <v>220</v>
      </c>
      <c r="E186" s="188" t="s">
        <v>376</v>
      </c>
      <c r="F186" s="189" t="s">
        <v>377</v>
      </c>
      <c r="G186" s="190" t="s">
        <v>129</v>
      </c>
      <c r="H186" s="191">
        <v>2</v>
      </c>
      <c r="I186" s="192"/>
      <c r="J186" s="193">
        <f>ROUND(I186*H186,2)</f>
        <v>0</v>
      </c>
      <c r="K186" s="189" t="s">
        <v>19</v>
      </c>
      <c r="L186" s="194"/>
      <c r="M186" s="195" t="s">
        <v>19</v>
      </c>
      <c r="N186" s="196" t="s">
        <v>49</v>
      </c>
      <c r="O186" s="64"/>
      <c r="P186" s="178">
        <f>O186*H186</f>
        <v>0</v>
      </c>
      <c r="Q186" s="178">
        <v>3.0999999999999999E-3</v>
      </c>
      <c r="R186" s="178">
        <f>Q186*H186</f>
        <v>6.1999999999999998E-3</v>
      </c>
      <c r="S186" s="178">
        <v>0</v>
      </c>
      <c r="T186" s="179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0" t="s">
        <v>223</v>
      </c>
      <c r="AT186" s="180" t="s">
        <v>220</v>
      </c>
      <c r="AU186" s="180" t="s">
        <v>88</v>
      </c>
      <c r="AY186" s="17" t="s">
        <v>123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17" t="s">
        <v>86</v>
      </c>
      <c r="BK186" s="181">
        <f>ROUND(I186*H186,2)</f>
        <v>0</v>
      </c>
      <c r="BL186" s="17" t="s">
        <v>131</v>
      </c>
      <c r="BM186" s="180" t="s">
        <v>378</v>
      </c>
    </row>
    <row r="187" spans="1:65" s="2" customFormat="1" ht="24.2" customHeight="1">
      <c r="A187" s="34"/>
      <c r="B187" s="35"/>
      <c r="C187" s="187" t="s">
        <v>379</v>
      </c>
      <c r="D187" s="187" t="s">
        <v>220</v>
      </c>
      <c r="E187" s="188" t="s">
        <v>380</v>
      </c>
      <c r="F187" s="189" t="s">
        <v>381</v>
      </c>
      <c r="G187" s="190" t="s">
        <v>129</v>
      </c>
      <c r="H187" s="191">
        <v>9</v>
      </c>
      <c r="I187" s="192"/>
      <c r="J187" s="193">
        <f>ROUND(I187*H187,2)</f>
        <v>0</v>
      </c>
      <c r="K187" s="189" t="s">
        <v>19</v>
      </c>
      <c r="L187" s="194"/>
      <c r="M187" s="195" t="s">
        <v>19</v>
      </c>
      <c r="N187" s="196" t="s">
        <v>49</v>
      </c>
      <c r="O187" s="64"/>
      <c r="P187" s="178">
        <f>O187*H187</f>
        <v>0</v>
      </c>
      <c r="Q187" s="178">
        <v>0</v>
      </c>
      <c r="R187" s="178">
        <f>Q187*H187</f>
        <v>0</v>
      </c>
      <c r="S187" s="178">
        <v>0</v>
      </c>
      <c r="T187" s="179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0" t="s">
        <v>223</v>
      </c>
      <c r="AT187" s="180" t="s">
        <v>220</v>
      </c>
      <c r="AU187" s="180" t="s">
        <v>88</v>
      </c>
      <c r="AY187" s="17" t="s">
        <v>123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17" t="s">
        <v>86</v>
      </c>
      <c r="BK187" s="181">
        <f>ROUND(I187*H187,2)</f>
        <v>0</v>
      </c>
      <c r="BL187" s="17" t="s">
        <v>131</v>
      </c>
      <c r="BM187" s="180" t="s">
        <v>382</v>
      </c>
    </row>
    <row r="188" spans="1:65" s="2" customFormat="1" ht="16.5" customHeight="1">
      <c r="A188" s="34"/>
      <c r="B188" s="35"/>
      <c r="C188" s="187" t="s">
        <v>383</v>
      </c>
      <c r="D188" s="187" t="s">
        <v>220</v>
      </c>
      <c r="E188" s="188" t="s">
        <v>384</v>
      </c>
      <c r="F188" s="189" t="s">
        <v>385</v>
      </c>
      <c r="G188" s="190" t="s">
        <v>129</v>
      </c>
      <c r="H188" s="191">
        <v>6</v>
      </c>
      <c r="I188" s="192"/>
      <c r="J188" s="193">
        <f>ROUND(I188*H188,2)</f>
        <v>0</v>
      </c>
      <c r="K188" s="189" t="s">
        <v>19</v>
      </c>
      <c r="L188" s="194"/>
      <c r="M188" s="195" t="s">
        <v>19</v>
      </c>
      <c r="N188" s="196" t="s">
        <v>49</v>
      </c>
      <c r="O188" s="64"/>
      <c r="P188" s="178">
        <f>O188*H188</f>
        <v>0</v>
      </c>
      <c r="Q188" s="178">
        <v>0</v>
      </c>
      <c r="R188" s="178">
        <f>Q188*H188</f>
        <v>0</v>
      </c>
      <c r="S188" s="178">
        <v>0</v>
      </c>
      <c r="T188" s="17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80" t="s">
        <v>223</v>
      </c>
      <c r="AT188" s="180" t="s">
        <v>220</v>
      </c>
      <c r="AU188" s="180" t="s">
        <v>88</v>
      </c>
      <c r="AY188" s="17" t="s">
        <v>123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17" t="s">
        <v>86</v>
      </c>
      <c r="BK188" s="181">
        <f>ROUND(I188*H188,2)</f>
        <v>0</v>
      </c>
      <c r="BL188" s="17" t="s">
        <v>131</v>
      </c>
      <c r="BM188" s="180" t="s">
        <v>386</v>
      </c>
    </row>
    <row r="189" spans="1:65" s="2" customFormat="1" ht="24.2" customHeight="1">
      <c r="A189" s="34"/>
      <c r="B189" s="35"/>
      <c r="C189" s="169" t="s">
        <v>387</v>
      </c>
      <c r="D189" s="169" t="s">
        <v>126</v>
      </c>
      <c r="E189" s="170" t="s">
        <v>388</v>
      </c>
      <c r="F189" s="171" t="s">
        <v>389</v>
      </c>
      <c r="G189" s="172" t="s">
        <v>129</v>
      </c>
      <c r="H189" s="173">
        <v>8</v>
      </c>
      <c r="I189" s="174"/>
      <c r="J189" s="175">
        <f>ROUND(I189*H189,2)</f>
        <v>0</v>
      </c>
      <c r="K189" s="171" t="s">
        <v>130</v>
      </c>
      <c r="L189" s="39"/>
      <c r="M189" s="176" t="s">
        <v>19</v>
      </c>
      <c r="N189" s="177" t="s">
        <v>49</v>
      </c>
      <c r="O189" s="64"/>
      <c r="P189" s="178">
        <f>O189*H189</f>
        <v>0</v>
      </c>
      <c r="Q189" s="178">
        <v>0</v>
      </c>
      <c r="R189" s="178">
        <f>Q189*H189</f>
        <v>0</v>
      </c>
      <c r="S189" s="178">
        <v>0</v>
      </c>
      <c r="T189" s="179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180" t="s">
        <v>131</v>
      </c>
      <c r="AT189" s="180" t="s">
        <v>126</v>
      </c>
      <c r="AU189" s="180" t="s">
        <v>88</v>
      </c>
      <c r="AY189" s="17" t="s">
        <v>123</v>
      </c>
      <c r="BE189" s="181">
        <f>IF(N189="základní",J189,0)</f>
        <v>0</v>
      </c>
      <c r="BF189" s="181">
        <f>IF(N189="snížená",J189,0)</f>
        <v>0</v>
      </c>
      <c r="BG189" s="181">
        <f>IF(N189="zákl. přenesená",J189,0)</f>
        <v>0</v>
      </c>
      <c r="BH189" s="181">
        <f>IF(N189="sníž. přenesená",J189,0)</f>
        <v>0</v>
      </c>
      <c r="BI189" s="181">
        <f>IF(N189="nulová",J189,0)</f>
        <v>0</v>
      </c>
      <c r="BJ189" s="17" t="s">
        <v>86</v>
      </c>
      <c r="BK189" s="181">
        <f>ROUND(I189*H189,2)</f>
        <v>0</v>
      </c>
      <c r="BL189" s="17" t="s">
        <v>131</v>
      </c>
      <c r="BM189" s="180" t="s">
        <v>390</v>
      </c>
    </row>
    <row r="190" spans="1:65" s="2" customFormat="1" ht="11.25">
      <c r="A190" s="34"/>
      <c r="B190" s="35"/>
      <c r="C190" s="36"/>
      <c r="D190" s="182" t="s">
        <v>133</v>
      </c>
      <c r="E190" s="36"/>
      <c r="F190" s="183" t="s">
        <v>391</v>
      </c>
      <c r="G190" s="36"/>
      <c r="H190" s="36"/>
      <c r="I190" s="184"/>
      <c r="J190" s="36"/>
      <c r="K190" s="36"/>
      <c r="L190" s="39"/>
      <c r="M190" s="185"/>
      <c r="N190" s="186"/>
      <c r="O190" s="64"/>
      <c r="P190" s="64"/>
      <c r="Q190" s="64"/>
      <c r="R190" s="64"/>
      <c r="S190" s="64"/>
      <c r="T190" s="65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7" t="s">
        <v>133</v>
      </c>
      <c r="AU190" s="17" t="s">
        <v>88</v>
      </c>
    </row>
    <row r="191" spans="1:65" s="2" customFormat="1" ht="16.5" customHeight="1">
      <c r="A191" s="34"/>
      <c r="B191" s="35"/>
      <c r="C191" s="187" t="s">
        <v>392</v>
      </c>
      <c r="D191" s="187" t="s">
        <v>220</v>
      </c>
      <c r="E191" s="188" t="s">
        <v>393</v>
      </c>
      <c r="F191" s="189" t="s">
        <v>394</v>
      </c>
      <c r="G191" s="190" t="s">
        <v>129</v>
      </c>
      <c r="H191" s="191">
        <v>8</v>
      </c>
      <c r="I191" s="192"/>
      <c r="J191" s="193">
        <f>ROUND(I191*H191,2)</f>
        <v>0</v>
      </c>
      <c r="K191" s="189" t="s">
        <v>130</v>
      </c>
      <c r="L191" s="194"/>
      <c r="M191" s="195" t="s">
        <v>19</v>
      </c>
      <c r="N191" s="196" t="s">
        <v>49</v>
      </c>
      <c r="O191" s="64"/>
      <c r="P191" s="178">
        <f>O191*H191</f>
        <v>0</v>
      </c>
      <c r="Q191" s="178">
        <v>8.0999999999999996E-4</v>
      </c>
      <c r="R191" s="178">
        <f>Q191*H191</f>
        <v>6.4799999999999996E-3</v>
      </c>
      <c r="S191" s="178">
        <v>0</v>
      </c>
      <c r="T191" s="179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180" t="s">
        <v>223</v>
      </c>
      <c r="AT191" s="180" t="s">
        <v>220</v>
      </c>
      <c r="AU191" s="180" t="s">
        <v>88</v>
      </c>
      <c r="AY191" s="17" t="s">
        <v>123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17" t="s">
        <v>86</v>
      </c>
      <c r="BK191" s="181">
        <f>ROUND(I191*H191,2)</f>
        <v>0</v>
      </c>
      <c r="BL191" s="17" t="s">
        <v>131</v>
      </c>
      <c r="BM191" s="180" t="s">
        <v>395</v>
      </c>
    </row>
    <row r="192" spans="1:65" s="2" customFormat="1" ht="24.2" customHeight="1">
      <c r="A192" s="34"/>
      <c r="B192" s="35"/>
      <c r="C192" s="169" t="s">
        <v>396</v>
      </c>
      <c r="D192" s="169" t="s">
        <v>126</v>
      </c>
      <c r="E192" s="170" t="s">
        <v>397</v>
      </c>
      <c r="F192" s="171" t="s">
        <v>398</v>
      </c>
      <c r="G192" s="172" t="s">
        <v>129</v>
      </c>
      <c r="H192" s="173">
        <v>3</v>
      </c>
      <c r="I192" s="174"/>
      <c r="J192" s="175">
        <f>ROUND(I192*H192,2)</f>
        <v>0</v>
      </c>
      <c r="K192" s="171" t="s">
        <v>130</v>
      </c>
      <c r="L192" s="39"/>
      <c r="M192" s="176" t="s">
        <v>19</v>
      </c>
      <c r="N192" s="177" t="s">
        <v>49</v>
      </c>
      <c r="O192" s="64"/>
      <c r="P192" s="178">
        <f>O192*H192</f>
        <v>0</v>
      </c>
      <c r="Q192" s="178">
        <v>0</v>
      </c>
      <c r="R192" s="178">
        <f>Q192*H192</f>
        <v>0</v>
      </c>
      <c r="S192" s="178">
        <v>0</v>
      </c>
      <c r="T192" s="179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0" t="s">
        <v>131</v>
      </c>
      <c r="AT192" s="180" t="s">
        <v>126</v>
      </c>
      <c r="AU192" s="180" t="s">
        <v>88</v>
      </c>
      <c r="AY192" s="17" t="s">
        <v>123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17" t="s">
        <v>86</v>
      </c>
      <c r="BK192" s="181">
        <f>ROUND(I192*H192,2)</f>
        <v>0</v>
      </c>
      <c r="BL192" s="17" t="s">
        <v>131</v>
      </c>
      <c r="BM192" s="180" t="s">
        <v>399</v>
      </c>
    </row>
    <row r="193" spans="1:65" s="2" customFormat="1" ht="11.25">
      <c r="A193" s="34"/>
      <c r="B193" s="35"/>
      <c r="C193" s="36"/>
      <c r="D193" s="182" t="s">
        <v>133</v>
      </c>
      <c r="E193" s="36"/>
      <c r="F193" s="183" t="s">
        <v>400</v>
      </c>
      <c r="G193" s="36"/>
      <c r="H193" s="36"/>
      <c r="I193" s="184"/>
      <c r="J193" s="36"/>
      <c r="K193" s="36"/>
      <c r="L193" s="39"/>
      <c r="M193" s="185"/>
      <c r="N193" s="186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133</v>
      </c>
      <c r="AU193" s="17" t="s">
        <v>88</v>
      </c>
    </row>
    <row r="194" spans="1:65" s="2" customFormat="1" ht="16.5" customHeight="1">
      <c r="A194" s="34"/>
      <c r="B194" s="35"/>
      <c r="C194" s="187" t="s">
        <v>401</v>
      </c>
      <c r="D194" s="187" t="s">
        <v>220</v>
      </c>
      <c r="E194" s="188" t="s">
        <v>402</v>
      </c>
      <c r="F194" s="189" t="s">
        <v>403</v>
      </c>
      <c r="G194" s="190" t="s">
        <v>129</v>
      </c>
      <c r="H194" s="191">
        <v>9</v>
      </c>
      <c r="I194" s="192"/>
      <c r="J194" s="193">
        <f>ROUND(I194*H194,2)</f>
        <v>0</v>
      </c>
      <c r="K194" s="189" t="s">
        <v>19</v>
      </c>
      <c r="L194" s="194"/>
      <c r="M194" s="195" t="s">
        <v>19</v>
      </c>
      <c r="N194" s="196" t="s">
        <v>49</v>
      </c>
      <c r="O194" s="64"/>
      <c r="P194" s="178">
        <f>O194*H194</f>
        <v>0</v>
      </c>
      <c r="Q194" s="178">
        <v>1E-3</v>
      </c>
      <c r="R194" s="178">
        <f>Q194*H194</f>
        <v>9.0000000000000011E-3</v>
      </c>
      <c r="S194" s="178">
        <v>0</v>
      </c>
      <c r="T194" s="179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0" t="s">
        <v>223</v>
      </c>
      <c r="AT194" s="180" t="s">
        <v>220</v>
      </c>
      <c r="AU194" s="180" t="s">
        <v>88</v>
      </c>
      <c r="AY194" s="17" t="s">
        <v>123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17" t="s">
        <v>86</v>
      </c>
      <c r="BK194" s="181">
        <f>ROUND(I194*H194,2)</f>
        <v>0</v>
      </c>
      <c r="BL194" s="17" t="s">
        <v>131</v>
      </c>
      <c r="BM194" s="180" t="s">
        <v>404</v>
      </c>
    </row>
    <row r="195" spans="1:65" s="2" customFormat="1" ht="16.5" customHeight="1">
      <c r="A195" s="34"/>
      <c r="B195" s="35"/>
      <c r="C195" s="169" t="s">
        <v>405</v>
      </c>
      <c r="D195" s="169" t="s">
        <v>126</v>
      </c>
      <c r="E195" s="170" t="s">
        <v>406</v>
      </c>
      <c r="F195" s="171" t="s">
        <v>407</v>
      </c>
      <c r="G195" s="172" t="s">
        <v>129</v>
      </c>
      <c r="H195" s="173">
        <v>22</v>
      </c>
      <c r="I195" s="174"/>
      <c r="J195" s="175">
        <f>ROUND(I195*H195,2)</f>
        <v>0</v>
      </c>
      <c r="K195" s="171" t="s">
        <v>130</v>
      </c>
      <c r="L195" s="39"/>
      <c r="M195" s="176" t="s">
        <v>19</v>
      </c>
      <c r="N195" s="177" t="s">
        <v>49</v>
      </c>
      <c r="O195" s="64"/>
      <c r="P195" s="178">
        <f>O195*H195</f>
        <v>0</v>
      </c>
      <c r="Q195" s="178">
        <v>0</v>
      </c>
      <c r="R195" s="178">
        <f>Q195*H195</f>
        <v>0</v>
      </c>
      <c r="S195" s="178">
        <v>0</v>
      </c>
      <c r="T195" s="179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180" t="s">
        <v>131</v>
      </c>
      <c r="AT195" s="180" t="s">
        <v>126</v>
      </c>
      <c r="AU195" s="180" t="s">
        <v>88</v>
      </c>
      <c r="AY195" s="17" t="s">
        <v>123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17" t="s">
        <v>86</v>
      </c>
      <c r="BK195" s="181">
        <f>ROUND(I195*H195,2)</f>
        <v>0</v>
      </c>
      <c r="BL195" s="17" t="s">
        <v>131</v>
      </c>
      <c r="BM195" s="180" t="s">
        <v>408</v>
      </c>
    </row>
    <row r="196" spans="1:65" s="2" customFormat="1" ht="11.25">
      <c r="A196" s="34"/>
      <c r="B196" s="35"/>
      <c r="C196" s="36"/>
      <c r="D196" s="182" t="s">
        <v>133</v>
      </c>
      <c r="E196" s="36"/>
      <c r="F196" s="183" t="s">
        <v>409</v>
      </c>
      <c r="G196" s="36"/>
      <c r="H196" s="36"/>
      <c r="I196" s="184"/>
      <c r="J196" s="36"/>
      <c r="K196" s="36"/>
      <c r="L196" s="39"/>
      <c r="M196" s="185"/>
      <c r="N196" s="186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133</v>
      </c>
      <c r="AU196" s="17" t="s">
        <v>88</v>
      </c>
    </row>
    <row r="197" spans="1:65" s="2" customFormat="1" ht="24.2" customHeight="1">
      <c r="A197" s="34"/>
      <c r="B197" s="35"/>
      <c r="C197" s="169" t="s">
        <v>410</v>
      </c>
      <c r="D197" s="169" t="s">
        <v>126</v>
      </c>
      <c r="E197" s="170" t="s">
        <v>411</v>
      </c>
      <c r="F197" s="171" t="s">
        <v>412</v>
      </c>
      <c r="G197" s="172" t="s">
        <v>203</v>
      </c>
      <c r="H197" s="173">
        <v>1</v>
      </c>
      <c r="I197" s="174"/>
      <c r="J197" s="175">
        <f>ROUND(I197*H197,2)</f>
        <v>0</v>
      </c>
      <c r="K197" s="171" t="s">
        <v>130</v>
      </c>
      <c r="L197" s="39"/>
      <c r="M197" s="176" t="s">
        <v>19</v>
      </c>
      <c r="N197" s="177" t="s">
        <v>49</v>
      </c>
      <c r="O197" s="64"/>
      <c r="P197" s="178">
        <f>O197*H197</f>
        <v>0</v>
      </c>
      <c r="Q197" s="178">
        <v>0</v>
      </c>
      <c r="R197" s="178">
        <f>Q197*H197</f>
        <v>0</v>
      </c>
      <c r="S197" s="178">
        <v>0</v>
      </c>
      <c r="T197" s="179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180" t="s">
        <v>131</v>
      </c>
      <c r="AT197" s="180" t="s">
        <v>126</v>
      </c>
      <c r="AU197" s="180" t="s">
        <v>88</v>
      </c>
      <c r="AY197" s="17" t="s">
        <v>123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17" t="s">
        <v>86</v>
      </c>
      <c r="BK197" s="181">
        <f>ROUND(I197*H197,2)</f>
        <v>0</v>
      </c>
      <c r="BL197" s="17" t="s">
        <v>131</v>
      </c>
      <c r="BM197" s="180" t="s">
        <v>413</v>
      </c>
    </row>
    <row r="198" spans="1:65" s="2" customFormat="1" ht="11.25">
      <c r="A198" s="34"/>
      <c r="B198" s="35"/>
      <c r="C198" s="36"/>
      <c r="D198" s="182" t="s">
        <v>133</v>
      </c>
      <c r="E198" s="36"/>
      <c r="F198" s="183" t="s">
        <v>414</v>
      </c>
      <c r="G198" s="36"/>
      <c r="H198" s="36"/>
      <c r="I198" s="184"/>
      <c r="J198" s="36"/>
      <c r="K198" s="36"/>
      <c r="L198" s="39"/>
      <c r="M198" s="185"/>
      <c r="N198" s="186"/>
      <c r="O198" s="64"/>
      <c r="P198" s="64"/>
      <c r="Q198" s="64"/>
      <c r="R198" s="64"/>
      <c r="S198" s="64"/>
      <c r="T198" s="65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133</v>
      </c>
      <c r="AU198" s="17" t="s">
        <v>88</v>
      </c>
    </row>
    <row r="199" spans="1:65" s="12" customFormat="1" ht="22.9" customHeight="1">
      <c r="B199" s="153"/>
      <c r="C199" s="154"/>
      <c r="D199" s="155" t="s">
        <v>77</v>
      </c>
      <c r="E199" s="167" t="s">
        <v>415</v>
      </c>
      <c r="F199" s="167" t="s">
        <v>416</v>
      </c>
      <c r="G199" s="154"/>
      <c r="H199" s="154"/>
      <c r="I199" s="157"/>
      <c r="J199" s="168">
        <f>BK199</f>
        <v>0</v>
      </c>
      <c r="K199" s="154"/>
      <c r="L199" s="159"/>
      <c r="M199" s="160"/>
      <c r="N199" s="161"/>
      <c r="O199" s="161"/>
      <c r="P199" s="162">
        <f>SUM(P200:P214)</f>
        <v>0</v>
      </c>
      <c r="Q199" s="161"/>
      <c r="R199" s="162">
        <f>SUM(R200:R214)</f>
        <v>4.15E-3</v>
      </c>
      <c r="S199" s="161"/>
      <c r="T199" s="163">
        <f>SUM(T200:T214)</f>
        <v>0</v>
      </c>
      <c r="AR199" s="164" t="s">
        <v>88</v>
      </c>
      <c r="AT199" s="165" t="s">
        <v>77</v>
      </c>
      <c r="AU199" s="165" t="s">
        <v>86</v>
      </c>
      <c r="AY199" s="164" t="s">
        <v>123</v>
      </c>
      <c r="BK199" s="166">
        <f>SUM(BK200:BK214)</f>
        <v>0</v>
      </c>
    </row>
    <row r="200" spans="1:65" s="2" customFormat="1" ht="16.5" customHeight="1">
      <c r="A200" s="34"/>
      <c r="B200" s="35"/>
      <c r="C200" s="169" t="s">
        <v>417</v>
      </c>
      <c r="D200" s="169" t="s">
        <v>126</v>
      </c>
      <c r="E200" s="170" t="s">
        <v>418</v>
      </c>
      <c r="F200" s="171" t="s">
        <v>419</v>
      </c>
      <c r="G200" s="172" t="s">
        <v>129</v>
      </c>
      <c r="H200" s="173">
        <v>10</v>
      </c>
      <c r="I200" s="174"/>
      <c r="J200" s="175">
        <f>ROUND(I200*H200,2)</f>
        <v>0</v>
      </c>
      <c r="K200" s="171" t="s">
        <v>130</v>
      </c>
      <c r="L200" s="39"/>
      <c r="M200" s="176" t="s">
        <v>19</v>
      </c>
      <c r="N200" s="177" t="s">
        <v>49</v>
      </c>
      <c r="O200" s="64"/>
      <c r="P200" s="178">
        <f>O200*H200</f>
        <v>0</v>
      </c>
      <c r="Q200" s="178">
        <v>0</v>
      </c>
      <c r="R200" s="178">
        <f>Q200*H200</f>
        <v>0</v>
      </c>
      <c r="S200" s="178">
        <v>0</v>
      </c>
      <c r="T200" s="179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180" t="s">
        <v>131</v>
      </c>
      <c r="AT200" s="180" t="s">
        <v>126</v>
      </c>
      <c r="AU200" s="180" t="s">
        <v>88</v>
      </c>
      <c r="AY200" s="17" t="s">
        <v>123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17" t="s">
        <v>86</v>
      </c>
      <c r="BK200" s="181">
        <f>ROUND(I200*H200,2)</f>
        <v>0</v>
      </c>
      <c r="BL200" s="17" t="s">
        <v>131</v>
      </c>
      <c r="BM200" s="180" t="s">
        <v>420</v>
      </c>
    </row>
    <row r="201" spans="1:65" s="2" customFormat="1" ht="11.25">
      <c r="A201" s="34"/>
      <c r="B201" s="35"/>
      <c r="C201" s="36"/>
      <c r="D201" s="182" t="s">
        <v>133</v>
      </c>
      <c r="E201" s="36"/>
      <c r="F201" s="183" t="s">
        <v>421</v>
      </c>
      <c r="G201" s="36"/>
      <c r="H201" s="36"/>
      <c r="I201" s="184"/>
      <c r="J201" s="36"/>
      <c r="K201" s="36"/>
      <c r="L201" s="39"/>
      <c r="M201" s="185"/>
      <c r="N201" s="186"/>
      <c r="O201" s="64"/>
      <c r="P201" s="64"/>
      <c r="Q201" s="64"/>
      <c r="R201" s="64"/>
      <c r="S201" s="64"/>
      <c r="T201" s="65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7" t="s">
        <v>133</v>
      </c>
      <c r="AU201" s="17" t="s">
        <v>88</v>
      </c>
    </row>
    <row r="202" spans="1:65" s="2" customFormat="1" ht="16.5" customHeight="1">
      <c r="A202" s="34"/>
      <c r="B202" s="35"/>
      <c r="C202" s="187" t="s">
        <v>422</v>
      </c>
      <c r="D202" s="187" t="s">
        <v>220</v>
      </c>
      <c r="E202" s="188" t="s">
        <v>423</v>
      </c>
      <c r="F202" s="189" t="s">
        <v>424</v>
      </c>
      <c r="G202" s="190" t="s">
        <v>129</v>
      </c>
      <c r="H202" s="191">
        <v>10</v>
      </c>
      <c r="I202" s="192"/>
      <c r="J202" s="193">
        <f>ROUND(I202*H202,2)</f>
        <v>0</v>
      </c>
      <c r="K202" s="189" t="s">
        <v>130</v>
      </c>
      <c r="L202" s="194"/>
      <c r="M202" s="195" t="s">
        <v>19</v>
      </c>
      <c r="N202" s="196" t="s">
        <v>49</v>
      </c>
      <c r="O202" s="64"/>
      <c r="P202" s="178">
        <f>O202*H202</f>
        <v>0</v>
      </c>
      <c r="Q202" s="178">
        <v>2.0000000000000001E-4</v>
      </c>
      <c r="R202" s="178">
        <f>Q202*H202</f>
        <v>2E-3</v>
      </c>
      <c r="S202" s="178">
        <v>0</v>
      </c>
      <c r="T202" s="179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0" t="s">
        <v>223</v>
      </c>
      <c r="AT202" s="180" t="s">
        <v>220</v>
      </c>
      <c r="AU202" s="180" t="s">
        <v>88</v>
      </c>
      <c r="AY202" s="17" t="s">
        <v>123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17" t="s">
        <v>86</v>
      </c>
      <c r="BK202" s="181">
        <f>ROUND(I202*H202,2)</f>
        <v>0</v>
      </c>
      <c r="BL202" s="17" t="s">
        <v>131</v>
      </c>
      <c r="BM202" s="180" t="s">
        <v>425</v>
      </c>
    </row>
    <row r="203" spans="1:65" s="2" customFormat="1" ht="21.75" customHeight="1">
      <c r="A203" s="34"/>
      <c r="B203" s="35"/>
      <c r="C203" s="169" t="s">
        <v>426</v>
      </c>
      <c r="D203" s="169" t="s">
        <v>126</v>
      </c>
      <c r="E203" s="170" t="s">
        <v>427</v>
      </c>
      <c r="F203" s="171" t="s">
        <v>428</v>
      </c>
      <c r="G203" s="172" t="s">
        <v>129</v>
      </c>
      <c r="H203" s="173">
        <v>6</v>
      </c>
      <c r="I203" s="174"/>
      <c r="J203" s="175">
        <f>ROUND(I203*H203,2)</f>
        <v>0</v>
      </c>
      <c r="K203" s="171" t="s">
        <v>130</v>
      </c>
      <c r="L203" s="39"/>
      <c r="M203" s="176" t="s">
        <v>19</v>
      </c>
      <c r="N203" s="177" t="s">
        <v>49</v>
      </c>
      <c r="O203" s="64"/>
      <c r="P203" s="178">
        <f>O203*H203</f>
        <v>0</v>
      </c>
      <c r="Q203" s="178">
        <v>0</v>
      </c>
      <c r="R203" s="178">
        <f>Q203*H203</f>
        <v>0</v>
      </c>
      <c r="S203" s="178">
        <v>0</v>
      </c>
      <c r="T203" s="179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180" t="s">
        <v>131</v>
      </c>
      <c r="AT203" s="180" t="s">
        <v>126</v>
      </c>
      <c r="AU203" s="180" t="s">
        <v>88</v>
      </c>
      <c r="AY203" s="17" t="s">
        <v>123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17" t="s">
        <v>86</v>
      </c>
      <c r="BK203" s="181">
        <f>ROUND(I203*H203,2)</f>
        <v>0</v>
      </c>
      <c r="BL203" s="17" t="s">
        <v>131</v>
      </c>
      <c r="BM203" s="180" t="s">
        <v>429</v>
      </c>
    </row>
    <row r="204" spans="1:65" s="2" customFormat="1" ht="11.25">
      <c r="A204" s="34"/>
      <c r="B204" s="35"/>
      <c r="C204" s="36"/>
      <c r="D204" s="182" t="s">
        <v>133</v>
      </c>
      <c r="E204" s="36"/>
      <c r="F204" s="183" t="s">
        <v>430</v>
      </c>
      <c r="G204" s="36"/>
      <c r="H204" s="36"/>
      <c r="I204" s="184"/>
      <c r="J204" s="36"/>
      <c r="K204" s="36"/>
      <c r="L204" s="39"/>
      <c r="M204" s="185"/>
      <c r="N204" s="186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133</v>
      </c>
      <c r="AU204" s="17" t="s">
        <v>88</v>
      </c>
    </row>
    <row r="205" spans="1:65" s="2" customFormat="1" ht="24.2" customHeight="1">
      <c r="A205" s="34"/>
      <c r="B205" s="35"/>
      <c r="C205" s="187" t="s">
        <v>431</v>
      </c>
      <c r="D205" s="187" t="s">
        <v>220</v>
      </c>
      <c r="E205" s="188" t="s">
        <v>432</v>
      </c>
      <c r="F205" s="189" t="s">
        <v>433</v>
      </c>
      <c r="G205" s="190" t="s">
        <v>129</v>
      </c>
      <c r="H205" s="191">
        <v>6</v>
      </c>
      <c r="I205" s="192"/>
      <c r="J205" s="193">
        <f>ROUND(I205*H205,2)</f>
        <v>0</v>
      </c>
      <c r="K205" s="189" t="s">
        <v>19</v>
      </c>
      <c r="L205" s="194"/>
      <c r="M205" s="195" t="s">
        <v>19</v>
      </c>
      <c r="N205" s="196" t="s">
        <v>49</v>
      </c>
      <c r="O205" s="64"/>
      <c r="P205" s="178">
        <f>O205*H205</f>
        <v>0</v>
      </c>
      <c r="Q205" s="178">
        <v>0</v>
      </c>
      <c r="R205" s="178">
        <f>Q205*H205</f>
        <v>0</v>
      </c>
      <c r="S205" s="178">
        <v>0</v>
      </c>
      <c r="T205" s="179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180" t="s">
        <v>223</v>
      </c>
      <c r="AT205" s="180" t="s">
        <v>220</v>
      </c>
      <c r="AU205" s="180" t="s">
        <v>88</v>
      </c>
      <c r="AY205" s="17" t="s">
        <v>123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17" t="s">
        <v>86</v>
      </c>
      <c r="BK205" s="181">
        <f>ROUND(I205*H205,2)</f>
        <v>0</v>
      </c>
      <c r="BL205" s="17" t="s">
        <v>131</v>
      </c>
      <c r="BM205" s="180" t="s">
        <v>434</v>
      </c>
    </row>
    <row r="206" spans="1:65" s="2" customFormat="1" ht="24.2" customHeight="1">
      <c r="A206" s="34"/>
      <c r="B206" s="35"/>
      <c r="C206" s="169" t="s">
        <v>435</v>
      </c>
      <c r="D206" s="169" t="s">
        <v>126</v>
      </c>
      <c r="E206" s="170" t="s">
        <v>436</v>
      </c>
      <c r="F206" s="171" t="s">
        <v>437</v>
      </c>
      <c r="G206" s="172" t="s">
        <v>129</v>
      </c>
      <c r="H206" s="173">
        <v>10</v>
      </c>
      <c r="I206" s="174"/>
      <c r="J206" s="175">
        <f>ROUND(I206*H206,2)</f>
        <v>0</v>
      </c>
      <c r="K206" s="171" t="s">
        <v>130</v>
      </c>
      <c r="L206" s="39"/>
      <c r="M206" s="176" t="s">
        <v>19</v>
      </c>
      <c r="N206" s="177" t="s">
        <v>49</v>
      </c>
      <c r="O206" s="64"/>
      <c r="P206" s="178">
        <f>O206*H206</f>
        <v>0</v>
      </c>
      <c r="Q206" s="178">
        <v>0</v>
      </c>
      <c r="R206" s="178">
        <f>Q206*H206</f>
        <v>0</v>
      </c>
      <c r="S206" s="178">
        <v>0</v>
      </c>
      <c r="T206" s="179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0" t="s">
        <v>131</v>
      </c>
      <c r="AT206" s="180" t="s">
        <v>126</v>
      </c>
      <c r="AU206" s="180" t="s">
        <v>88</v>
      </c>
      <c r="AY206" s="17" t="s">
        <v>123</v>
      </c>
      <c r="BE206" s="181">
        <f>IF(N206="základní",J206,0)</f>
        <v>0</v>
      </c>
      <c r="BF206" s="181">
        <f>IF(N206="snížená",J206,0)</f>
        <v>0</v>
      </c>
      <c r="BG206" s="181">
        <f>IF(N206="zákl. přenesená",J206,0)</f>
        <v>0</v>
      </c>
      <c r="BH206" s="181">
        <f>IF(N206="sníž. přenesená",J206,0)</f>
        <v>0</v>
      </c>
      <c r="BI206" s="181">
        <f>IF(N206="nulová",J206,0)</f>
        <v>0</v>
      </c>
      <c r="BJ206" s="17" t="s">
        <v>86</v>
      </c>
      <c r="BK206" s="181">
        <f>ROUND(I206*H206,2)</f>
        <v>0</v>
      </c>
      <c r="BL206" s="17" t="s">
        <v>131</v>
      </c>
      <c r="BM206" s="180" t="s">
        <v>438</v>
      </c>
    </row>
    <row r="207" spans="1:65" s="2" customFormat="1" ht="11.25">
      <c r="A207" s="34"/>
      <c r="B207" s="35"/>
      <c r="C207" s="36"/>
      <c r="D207" s="182" t="s">
        <v>133</v>
      </c>
      <c r="E207" s="36"/>
      <c r="F207" s="183" t="s">
        <v>439</v>
      </c>
      <c r="G207" s="36"/>
      <c r="H207" s="36"/>
      <c r="I207" s="184"/>
      <c r="J207" s="36"/>
      <c r="K207" s="36"/>
      <c r="L207" s="39"/>
      <c r="M207" s="185"/>
      <c r="N207" s="186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133</v>
      </c>
      <c r="AU207" s="17" t="s">
        <v>88</v>
      </c>
    </row>
    <row r="208" spans="1:65" s="2" customFormat="1" ht="16.5" customHeight="1">
      <c r="A208" s="34"/>
      <c r="B208" s="35"/>
      <c r="C208" s="187" t="s">
        <v>440</v>
      </c>
      <c r="D208" s="187" t="s">
        <v>220</v>
      </c>
      <c r="E208" s="188" t="s">
        <v>441</v>
      </c>
      <c r="F208" s="189" t="s">
        <v>442</v>
      </c>
      <c r="G208" s="190" t="s">
        <v>129</v>
      </c>
      <c r="H208" s="191">
        <v>11.5</v>
      </c>
      <c r="I208" s="192"/>
      <c r="J208" s="193">
        <f>ROUND(I208*H208,2)</f>
        <v>0</v>
      </c>
      <c r="K208" s="189" t="s">
        <v>130</v>
      </c>
      <c r="L208" s="194"/>
      <c r="M208" s="195" t="s">
        <v>19</v>
      </c>
      <c r="N208" s="196" t="s">
        <v>49</v>
      </c>
      <c r="O208" s="64"/>
      <c r="P208" s="178">
        <f>O208*H208</f>
        <v>0</v>
      </c>
      <c r="Q208" s="178">
        <v>1E-4</v>
      </c>
      <c r="R208" s="178">
        <f>Q208*H208</f>
        <v>1.15E-3</v>
      </c>
      <c r="S208" s="178">
        <v>0</v>
      </c>
      <c r="T208" s="179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80" t="s">
        <v>223</v>
      </c>
      <c r="AT208" s="180" t="s">
        <v>220</v>
      </c>
      <c r="AU208" s="180" t="s">
        <v>88</v>
      </c>
      <c r="AY208" s="17" t="s">
        <v>123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17" t="s">
        <v>86</v>
      </c>
      <c r="BK208" s="181">
        <f>ROUND(I208*H208,2)</f>
        <v>0</v>
      </c>
      <c r="BL208" s="17" t="s">
        <v>131</v>
      </c>
      <c r="BM208" s="180" t="s">
        <v>443</v>
      </c>
    </row>
    <row r="209" spans="1:65" s="13" customFormat="1" ht="11.25">
      <c r="B209" s="197"/>
      <c r="C209" s="198"/>
      <c r="D209" s="199" t="s">
        <v>225</v>
      </c>
      <c r="E209" s="198"/>
      <c r="F209" s="200" t="s">
        <v>444</v>
      </c>
      <c r="G209" s="198"/>
      <c r="H209" s="201">
        <v>11.5</v>
      </c>
      <c r="I209" s="202"/>
      <c r="J209" s="198"/>
      <c r="K209" s="198"/>
      <c r="L209" s="203"/>
      <c r="M209" s="204"/>
      <c r="N209" s="205"/>
      <c r="O209" s="205"/>
      <c r="P209" s="205"/>
      <c r="Q209" s="205"/>
      <c r="R209" s="205"/>
      <c r="S209" s="205"/>
      <c r="T209" s="206"/>
      <c r="AT209" s="207" t="s">
        <v>225</v>
      </c>
      <c r="AU209" s="207" t="s">
        <v>88</v>
      </c>
      <c r="AV209" s="13" t="s">
        <v>88</v>
      </c>
      <c r="AW209" s="13" t="s">
        <v>4</v>
      </c>
      <c r="AX209" s="13" t="s">
        <v>86</v>
      </c>
      <c r="AY209" s="207" t="s">
        <v>123</v>
      </c>
    </row>
    <row r="210" spans="1:65" s="2" customFormat="1" ht="16.5" customHeight="1">
      <c r="A210" s="34"/>
      <c r="B210" s="35"/>
      <c r="C210" s="187" t="s">
        <v>445</v>
      </c>
      <c r="D210" s="187" t="s">
        <v>220</v>
      </c>
      <c r="E210" s="188" t="s">
        <v>446</v>
      </c>
      <c r="F210" s="189" t="s">
        <v>447</v>
      </c>
      <c r="G210" s="190" t="s">
        <v>129</v>
      </c>
      <c r="H210" s="191">
        <v>10</v>
      </c>
      <c r="I210" s="192"/>
      <c r="J210" s="193">
        <f>ROUND(I210*H210,2)</f>
        <v>0</v>
      </c>
      <c r="K210" s="189" t="s">
        <v>130</v>
      </c>
      <c r="L210" s="194"/>
      <c r="M210" s="195" t="s">
        <v>19</v>
      </c>
      <c r="N210" s="196" t="s">
        <v>49</v>
      </c>
      <c r="O210" s="64"/>
      <c r="P210" s="178">
        <f>O210*H210</f>
        <v>0</v>
      </c>
      <c r="Q210" s="178">
        <v>1E-4</v>
      </c>
      <c r="R210" s="178">
        <f>Q210*H210</f>
        <v>1E-3</v>
      </c>
      <c r="S210" s="178">
        <v>0</v>
      </c>
      <c r="T210" s="179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180" t="s">
        <v>223</v>
      </c>
      <c r="AT210" s="180" t="s">
        <v>220</v>
      </c>
      <c r="AU210" s="180" t="s">
        <v>88</v>
      </c>
      <c r="AY210" s="17" t="s">
        <v>123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17" t="s">
        <v>86</v>
      </c>
      <c r="BK210" s="181">
        <f>ROUND(I210*H210,2)</f>
        <v>0</v>
      </c>
      <c r="BL210" s="17" t="s">
        <v>131</v>
      </c>
      <c r="BM210" s="180" t="s">
        <v>448</v>
      </c>
    </row>
    <row r="211" spans="1:65" s="2" customFormat="1" ht="24.2" customHeight="1">
      <c r="A211" s="34"/>
      <c r="B211" s="35"/>
      <c r="C211" s="169" t="s">
        <v>449</v>
      </c>
      <c r="D211" s="169" t="s">
        <v>126</v>
      </c>
      <c r="E211" s="170" t="s">
        <v>450</v>
      </c>
      <c r="F211" s="171" t="s">
        <v>451</v>
      </c>
      <c r="G211" s="172" t="s">
        <v>203</v>
      </c>
      <c r="H211" s="173">
        <v>1</v>
      </c>
      <c r="I211" s="174"/>
      <c r="J211" s="175">
        <f>ROUND(I211*H211,2)</f>
        <v>0</v>
      </c>
      <c r="K211" s="171" t="s">
        <v>130</v>
      </c>
      <c r="L211" s="39"/>
      <c r="M211" s="176" t="s">
        <v>19</v>
      </c>
      <c r="N211" s="177" t="s">
        <v>49</v>
      </c>
      <c r="O211" s="64"/>
      <c r="P211" s="178">
        <f>O211*H211</f>
        <v>0</v>
      </c>
      <c r="Q211" s="178">
        <v>0</v>
      </c>
      <c r="R211" s="178">
        <f>Q211*H211</f>
        <v>0</v>
      </c>
      <c r="S211" s="178">
        <v>0</v>
      </c>
      <c r="T211" s="179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180" t="s">
        <v>137</v>
      </c>
      <c r="AT211" s="180" t="s">
        <v>126</v>
      </c>
      <c r="AU211" s="180" t="s">
        <v>88</v>
      </c>
      <c r="AY211" s="17" t="s">
        <v>123</v>
      </c>
      <c r="BE211" s="181">
        <f>IF(N211="základní",J211,0)</f>
        <v>0</v>
      </c>
      <c r="BF211" s="181">
        <f>IF(N211="snížená",J211,0)</f>
        <v>0</v>
      </c>
      <c r="BG211" s="181">
        <f>IF(N211="zákl. přenesená",J211,0)</f>
        <v>0</v>
      </c>
      <c r="BH211" s="181">
        <f>IF(N211="sníž. přenesená",J211,0)</f>
        <v>0</v>
      </c>
      <c r="BI211" s="181">
        <f>IF(N211="nulová",J211,0)</f>
        <v>0</v>
      </c>
      <c r="BJ211" s="17" t="s">
        <v>86</v>
      </c>
      <c r="BK211" s="181">
        <f>ROUND(I211*H211,2)</f>
        <v>0</v>
      </c>
      <c r="BL211" s="17" t="s">
        <v>137</v>
      </c>
      <c r="BM211" s="180" t="s">
        <v>452</v>
      </c>
    </row>
    <row r="212" spans="1:65" s="2" customFormat="1" ht="11.25">
      <c r="A212" s="34"/>
      <c r="B212" s="35"/>
      <c r="C212" s="36"/>
      <c r="D212" s="182" t="s">
        <v>133</v>
      </c>
      <c r="E212" s="36"/>
      <c r="F212" s="183" t="s">
        <v>453</v>
      </c>
      <c r="G212" s="36"/>
      <c r="H212" s="36"/>
      <c r="I212" s="184"/>
      <c r="J212" s="36"/>
      <c r="K212" s="36"/>
      <c r="L212" s="39"/>
      <c r="M212" s="185"/>
      <c r="N212" s="186"/>
      <c r="O212" s="64"/>
      <c r="P212" s="64"/>
      <c r="Q212" s="64"/>
      <c r="R212" s="64"/>
      <c r="S212" s="64"/>
      <c r="T212" s="65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7" t="s">
        <v>133</v>
      </c>
      <c r="AU212" s="17" t="s">
        <v>88</v>
      </c>
    </row>
    <row r="213" spans="1:65" s="2" customFormat="1" ht="24.2" customHeight="1">
      <c r="A213" s="34"/>
      <c r="B213" s="35"/>
      <c r="C213" s="169" t="s">
        <v>454</v>
      </c>
      <c r="D213" s="169" t="s">
        <v>126</v>
      </c>
      <c r="E213" s="170" t="s">
        <v>450</v>
      </c>
      <c r="F213" s="171" t="s">
        <v>451</v>
      </c>
      <c r="G213" s="172" t="s">
        <v>203</v>
      </c>
      <c r="H213" s="173">
        <v>4.0000000000000001E-3</v>
      </c>
      <c r="I213" s="174"/>
      <c r="J213" s="175">
        <f>ROUND(I213*H213,2)</f>
        <v>0</v>
      </c>
      <c r="K213" s="171" t="s">
        <v>130</v>
      </c>
      <c r="L213" s="39"/>
      <c r="M213" s="176" t="s">
        <v>19</v>
      </c>
      <c r="N213" s="177" t="s">
        <v>49</v>
      </c>
      <c r="O213" s="64"/>
      <c r="P213" s="178">
        <f>O213*H213</f>
        <v>0</v>
      </c>
      <c r="Q213" s="178">
        <v>0</v>
      </c>
      <c r="R213" s="178">
        <f>Q213*H213</f>
        <v>0</v>
      </c>
      <c r="S213" s="178">
        <v>0</v>
      </c>
      <c r="T213" s="17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80" t="s">
        <v>131</v>
      </c>
      <c r="AT213" s="180" t="s">
        <v>126</v>
      </c>
      <c r="AU213" s="180" t="s">
        <v>88</v>
      </c>
      <c r="AY213" s="17" t="s">
        <v>123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17" t="s">
        <v>86</v>
      </c>
      <c r="BK213" s="181">
        <f>ROUND(I213*H213,2)</f>
        <v>0</v>
      </c>
      <c r="BL213" s="17" t="s">
        <v>131</v>
      </c>
      <c r="BM213" s="180" t="s">
        <v>455</v>
      </c>
    </row>
    <row r="214" spans="1:65" s="2" customFormat="1" ht="11.25">
      <c r="A214" s="34"/>
      <c r="B214" s="35"/>
      <c r="C214" s="36"/>
      <c r="D214" s="182" t="s">
        <v>133</v>
      </c>
      <c r="E214" s="36"/>
      <c r="F214" s="183" t="s">
        <v>453</v>
      </c>
      <c r="G214" s="36"/>
      <c r="H214" s="36"/>
      <c r="I214" s="184"/>
      <c r="J214" s="36"/>
      <c r="K214" s="36"/>
      <c r="L214" s="39"/>
      <c r="M214" s="185"/>
      <c r="N214" s="186"/>
      <c r="O214" s="64"/>
      <c r="P214" s="64"/>
      <c r="Q214" s="64"/>
      <c r="R214" s="64"/>
      <c r="S214" s="64"/>
      <c r="T214" s="65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7" t="s">
        <v>133</v>
      </c>
      <c r="AU214" s="17" t="s">
        <v>88</v>
      </c>
    </row>
    <row r="215" spans="1:65" s="12" customFormat="1" ht="25.9" customHeight="1">
      <c r="B215" s="153"/>
      <c r="C215" s="154"/>
      <c r="D215" s="155" t="s">
        <v>77</v>
      </c>
      <c r="E215" s="156" t="s">
        <v>220</v>
      </c>
      <c r="F215" s="156" t="s">
        <v>456</v>
      </c>
      <c r="G215" s="154"/>
      <c r="H215" s="154"/>
      <c r="I215" s="157"/>
      <c r="J215" s="158">
        <f>BK215</f>
        <v>0</v>
      </c>
      <c r="K215" s="154"/>
      <c r="L215" s="159"/>
      <c r="M215" s="160"/>
      <c r="N215" s="161"/>
      <c r="O215" s="161"/>
      <c r="P215" s="162">
        <f>P216</f>
        <v>0</v>
      </c>
      <c r="Q215" s="161"/>
      <c r="R215" s="162">
        <f>R216</f>
        <v>0</v>
      </c>
      <c r="S215" s="161"/>
      <c r="T215" s="163">
        <f>T216</f>
        <v>0</v>
      </c>
      <c r="AR215" s="164" t="s">
        <v>140</v>
      </c>
      <c r="AT215" s="165" t="s">
        <v>77</v>
      </c>
      <c r="AU215" s="165" t="s">
        <v>78</v>
      </c>
      <c r="AY215" s="164" t="s">
        <v>123</v>
      </c>
      <c r="BK215" s="166">
        <f>BK216</f>
        <v>0</v>
      </c>
    </row>
    <row r="216" spans="1:65" s="12" customFormat="1" ht="22.9" customHeight="1">
      <c r="B216" s="153"/>
      <c r="C216" s="154"/>
      <c r="D216" s="155" t="s">
        <v>77</v>
      </c>
      <c r="E216" s="167" t="s">
        <v>457</v>
      </c>
      <c r="F216" s="167" t="s">
        <v>458</v>
      </c>
      <c r="G216" s="154"/>
      <c r="H216" s="154"/>
      <c r="I216" s="157"/>
      <c r="J216" s="168">
        <f>BK216</f>
        <v>0</v>
      </c>
      <c r="K216" s="154"/>
      <c r="L216" s="159"/>
      <c r="M216" s="160"/>
      <c r="N216" s="161"/>
      <c r="O216" s="161"/>
      <c r="P216" s="162">
        <f>SUM(P217:P218)</f>
        <v>0</v>
      </c>
      <c r="Q216" s="161"/>
      <c r="R216" s="162">
        <f>SUM(R217:R218)</f>
        <v>0</v>
      </c>
      <c r="S216" s="161"/>
      <c r="T216" s="163">
        <f>SUM(T217:T218)</f>
        <v>0</v>
      </c>
      <c r="AR216" s="164" t="s">
        <v>140</v>
      </c>
      <c r="AT216" s="165" t="s">
        <v>77</v>
      </c>
      <c r="AU216" s="165" t="s">
        <v>86</v>
      </c>
      <c r="AY216" s="164" t="s">
        <v>123</v>
      </c>
      <c r="BK216" s="166">
        <f>SUM(BK217:BK218)</f>
        <v>0</v>
      </c>
    </row>
    <row r="217" spans="1:65" s="2" customFormat="1" ht="24.2" customHeight="1">
      <c r="A217" s="34"/>
      <c r="B217" s="35"/>
      <c r="C217" s="169" t="s">
        <v>459</v>
      </c>
      <c r="D217" s="169" t="s">
        <v>126</v>
      </c>
      <c r="E217" s="170" t="s">
        <v>460</v>
      </c>
      <c r="F217" s="171" t="s">
        <v>461</v>
      </c>
      <c r="G217" s="172" t="s">
        <v>129</v>
      </c>
      <c r="H217" s="173">
        <v>1</v>
      </c>
      <c r="I217" s="174"/>
      <c r="J217" s="175">
        <f>ROUND(I217*H217,2)</f>
        <v>0</v>
      </c>
      <c r="K217" s="171" t="s">
        <v>130</v>
      </c>
      <c r="L217" s="39"/>
      <c r="M217" s="176" t="s">
        <v>19</v>
      </c>
      <c r="N217" s="177" t="s">
        <v>49</v>
      </c>
      <c r="O217" s="64"/>
      <c r="P217" s="178">
        <f>O217*H217</f>
        <v>0</v>
      </c>
      <c r="Q217" s="178">
        <v>0</v>
      </c>
      <c r="R217" s="178">
        <f>Q217*H217</f>
        <v>0</v>
      </c>
      <c r="S217" s="178">
        <v>0</v>
      </c>
      <c r="T217" s="179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180" t="s">
        <v>440</v>
      </c>
      <c r="AT217" s="180" t="s">
        <v>126</v>
      </c>
      <c r="AU217" s="180" t="s">
        <v>88</v>
      </c>
      <c r="AY217" s="17" t="s">
        <v>123</v>
      </c>
      <c r="BE217" s="181">
        <f>IF(N217="základní",J217,0)</f>
        <v>0</v>
      </c>
      <c r="BF217" s="181">
        <f>IF(N217="snížená",J217,0)</f>
        <v>0</v>
      </c>
      <c r="BG217" s="181">
        <f>IF(N217="zákl. přenesená",J217,0)</f>
        <v>0</v>
      </c>
      <c r="BH217" s="181">
        <f>IF(N217="sníž. přenesená",J217,0)</f>
        <v>0</v>
      </c>
      <c r="BI217" s="181">
        <f>IF(N217="nulová",J217,0)</f>
        <v>0</v>
      </c>
      <c r="BJ217" s="17" t="s">
        <v>86</v>
      </c>
      <c r="BK217" s="181">
        <f>ROUND(I217*H217,2)</f>
        <v>0</v>
      </c>
      <c r="BL217" s="17" t="s">
        <v>440</v>
      </c>
      <c r="BM217" s="180" t="s">
        <v>462</v>
      </c>
    </row>
    <row r="218" spans="1:65" s="2" customFormat="1" ht="11.25">
      <c r="A218" s="34"/>
      <c r="B218" s="35"/>
      <c r="C218" s="36"/>
      <c r="D218" s="182" t="s">
        <v>133</v>
      </c>
      <c r="E218" s="36"/>
      <c r="F218" s="183" t="s">
        <v>463</v>
      </c>
      <c r="G218" s="36"/>
      <c r="H218" s="36"/>
      <c r="I218" s="184"/>
      <c r="J218" s="36"/>
      <c r="K218" s="36"/>
      <c r="L218" s="39"/>
      <c r="M218" s="185"/>
      <c r="N218" s="186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133</v>
      </c>
      <c r="AU218" s="17" t="s">
        <v>88</v>
      </c>
    </row>
    <row r="219" spans="1:65" s="12" customFormat="1" ht="25.9" customHeight="1">
      <c r="B219" s="153"/>
      <c r="C219" s="154"/>
      <c r="D219" s="155" t="s">
        <v>77</v>
      </c>
      <c r="E219" s="156" t="s">
        <v>464</v>
      </c>
      <c r="F219" s="156" t="s">
        <v>465</v>
      </c>
      <c r="G219" s="154"/>
      <c r="H219" s="154"/>
      <c r="I219" s="157"/>
      <c r="J219" s="158">
        <f>BK219</f>
        <v>0</v>
      </c>
      <c r="K219" s="154"/>
      <c r="L219" s="159"/>
      <c r="M219" s="160"/>
      <c r="N219" s="161"/>
      <c r="O219" s="161"/>
      <c r="P219" s="162">
        <f>P220</f>
        <v>0</v>
      </c>
      <c r="Q219" s="161"/>
      <c r="R219" s="162">
        <f>R220</f>
        <v>0</v>
      </c>
      <c r="S219" s="161"/>
      <c r="T219" s="163">
        <f>T220</f>
        <v>0</v>
      </c>
      <c r="AR219" s="164" t="s">
        <v>137</v>
      </c>
      <c r="AT219" s="165" t="s">
        <v>77</v>
      </c>
      <c r="AU219" s="165" t="s">
        <v>78</v>
      </c>
      <c r="AY219" s="164" t="s">
        <v>123</v>
      </c>
      <c r="BK219" s="166">
        <f>BK220</f>
        <v>0</v>
      </c>
    </row>
    <row r="220" spans="1:65" s="12" customFormat="1" ht="22.9" customHeight="1">
      <c r="B220" s="153"/>
      <c r="C220" s="154"/>
      <c r="D220" s="155" t="s">
        <v>77</v>
      </c>
      <c r="E220" s="167" t="s">
        <v>466</v>
      </c>
      <c r="F220" s="167" t="s">
        <v>467</v>
      </c>
      <c r="G220" s="154"/>
      <c r="H220" s="154"/>
      <c r="I220" s="157"/>
      <c r="J220" s="168">
        <f>BK220</f>
        <v>0</v>
      </c>
      <c r="K220" s="154"/>
      <c r="L220" s="159"/>
      <c r="M220" s="160"/>
      <c r="N220" s="161"/>
      <c r="O220" s="161"/>
      <c r="P220" s="162">
        <f>P221</f>
        <v>0</v>
      </c>
      <c r="Q220" s="161"/>
      <c r="R220" s="162">
        <f>R221</f>
        <v>0</v>
      </c>
      <c r="S220" s="161"/>
      <c r="T220" s="163">
        <f>T221</f>
        <v>0</v>
      </c>
      <c r="AR220" s="164" t="s">
        <v>137</v>
      </c>
      <c r="AT220" s="165" t="s">
        <v>77</v>
      </c>
      <c r="AU220" s="165" t="s">
        <v>86</v>
      </c>
      <c r="AY220" s="164" t="s">
        <v>123</v>
      </c>
      <c r="BK220" s="166">
        <f>BK221</f>
        <v>0</v>
      </c>
    </row>
    <row r="221" spans="1:65" s="2" customFormat="1" ht="16.5" customHeight="1">
      <c r="A221" s="34"/>
      <c r="B221" s="35"/>
      <c r="C221" s="169" t="s">
        <v>468</v>
      </c>
      <c r="D221" s="169" t="s">
        <v>126</v>
      </c>
      <c r="E221" s="170" t="s">
        <v>469</v>
      </c>
      <c r="F221" s="171" t="s">
        <v>470</v>
      </c>
      <c r="G221" s="172" t="s">
        <v>471</v>
      </c>
      <c r="H221" s="173">
        <v>1</v>
      </c>
      <c r="I221" s="174"/>
      <c r="J221" s="175">
        <f>ROUND(I221*H221,2)</f>
        <v>0</v>
      </c>
      <c r="K221" s="171" t="s">
        <v>19</v>
      </c>
      <c r="L221" s="39"/>
      <c r="M221" s="176" t="s">
        <v>19</v>
      </c>
      <c r="N221" s="177" t="s">
        <v>49</v>
      </c>
      <c r="O221" s="64"/>
      <c r="P221" s="178">
        <f>O221*H221</f>
        <v>0</v>
      </c>
      <c r="Q221" s="178">
        <v>0</v>
      </c>
      <c r="R221" s="178">
        <f>Q221*H221</f>
        <v>0</v>
      </c>
      <c r="S221" s="178">
        <v>0</v>
      </c>
      <c r="T221" s="179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180" t="s">
        <v>472</v>
      </c>
      <c r="AT221" s="180" t="s">
        <v>126</v>
      </c>
      <c r="AU221" s="180" t="s">
        <v>88</v>
      </c>
      <c r="AY221" s="17" t="s">
        <v>123</v>
      </c>
      <c r="BE221" s="181">
        <f>IF(N221="základní",J221,0)</f>
        <v>0</v>
      </c>
      <c r="BF221" s="181">
        <f>IF(N221="snížená",J221,0)</f>
        <v>0</v>
      </c>
      <c r="BG221" s="181">
        <f>IF(N221="zákl. přenesená",J221,0)</f>
        <v>0</v>
      </c>
      <c r="BH221" s="181">
        <f>IF(N221="sníž. přenesená",J221,0)</f>
        <v>0</v>
      </c>
      <c r="BI221" s="181">
        <f>IF(N221="nulová",J221,0)</f>
        <v>0</v>
      </c>
      <c r="BJ221" s="17" t="s">
        <v>86</v>
      </c>
      <c r="BK221" s="181">
        <f>ROUND(I221*H221,2)</f>
        <v>0</v>
      </c>
      <c r="BL221" s="17" t="s">
        <v>472</v>
      </c>
      <c r="BM221" s="180" t="s">
        <v>473</v>
      </c>
    </row>
    <row r="222" spans="1:65" s="12" customFormat="1" ht="25.9" customHeight="1">
      <c r="B222" s="153"/>
      <c r="C222" s="154"/>
      <c r="D222" s="155" t="s">
        <v>77</v>
      </c>
      <c r="E222" s="156" t="s">
        <v>469</v>
      </c>
      <c r="F222" s="156" t="s">
        <v>474</v>
      </c>
      <c r="G222" s="154"/>
      <c r="H222" s="154"/>
      <c r="I222" s="157"/>
      <c r="J222" s="158">
        <f>BK222</f>
        <v>0</v>
      </c>
      <c r="K222" s="154"/>
      <c r="L222" s="159"/>
      <c r="M222" s="160"/>
      <c r="N222" s="161"/>
      <c r="O222" s="161"/>
      <c r="P222" s="162">
        <f>P223</f>
        <v>0</v>
      </c>
      <c r="Q222" s="161"/>
      <c r="R222" s="162">
        <f>R223</f>
        <v>0</v>
      </c>
      <c r="S222" s="161"/>
      <c r="T222" s="163">
        <f>T223</f>
        <v>0</v>
      </c>
      <c r="AR222" s="164" t="s">
        <v>149</v>
      </c>
      <c r="AT222" s="165" t="s">
        <v>77</v>
      </c>
      <c r="AU222" s="165" t="s">
        <v>78</v>
      </c>
      <c r="AY222" s="164" t="s">
        <v>123</v>
      </c>
      <c r="BK222" s="166">
        <f>BK223</f>
        <v>0</v>
      </c>
    </row>
    <row r="223" spans="1:65" s="12" customFormat="1" ht="22.9" customHeight="1">
      <c r="B223" s="153"/>
      <c r="C223" s="154"/>
      <c r="D223" s="155" t="s">
        <v>77</v>
      </c>
      <c r="E223" s="167" t="s">
        <v>475</v>
      </c>
      <c r="F223" s="167" t="s">
        <v>476</v>
      </c>
      <c r="G223" s="154"/>
      <c r="H223" s="154"/>
      <c r="I223" s="157"/>
      <c r="J223" s="168">
        <f>BK223</f>
        <v>0</v>
      </c>
      <c r="K223" s="154"/>
      <c r="L223" s="159"/>
      <c r="M223" s="160"/>
      <c r="N223" s="161"/>
      <c r="O223" s="161"/>
      <c r="P223" s="162">
        <f>SUM(P224:P227)</f>
        <v>0</v>
      </c>
      <c r="Q223" s="161"/>
      <c r="R223" s="162">
        <f>SUM(R224:R227)</f>
        <v>0</v>
      </c>
      <c r="S223" s="161"/>
      <c r="T223" s="163">
        <f>SUM(T224:T227)</f>
        <v>0</v>
      </c>
      <c r="AR223" s="164" t="s">
        <v>149</v>
      </c>
      <c r="AT223" s="165" t="s">
        <v>77</v>
      </c>
      <c r="AU223" s="165" t="s">
        <v>86</v>
      </c>
      <c r="AY223" s="164" t="s">
        <v>123</v>
      </c>
      <c r="BK223" s="166">
        <f>SUM(BK224:BK227)</f>
        <v>0</v>
      </c>
    </row>
    <row r="224" spans="1:65" s="2" customFormat="1" ht="16.5" customHeight="1">
      <c r="A224" s="34"/>
      <c r="B224" s="35"/>
      <c r="C224" s="169" t="s">
        <v>477</v>
      </c>
      <c r="D224" s="169" t="s">
        <v>126</v>
      </c>
      <c r="E224" s="170" t="s">
        <v>478</v>
      </c>
      <c r="F224" s="171" t="s">
        <v>479</v>
      </c>
      <c r="G224" s="172" t="s">
        <v>480</v>
      </c>
      <c r="H224" s="173">
        <v>1</v>
      </c>
      <c r="I224" s="174"/>
      <c r="J224" s="175">
        <f>ROUND(I224*H224,2)</f>
        <v>0</v>
      </c>
      <c r="K224" s="171" t="s">
        <v>130</v>
      </c>
      <c r="L224" s="39"/>
      <c r="M224" s="176" t="s">
        <v>19</v>
      </c>
      <c r="N224" s="177" t="s">
        <v>49</v>
      </c>
      <c r="O224" s="64"/>
      <c r="P224" s="178">
        <f>O224*H224</f>
        <v>0</v>
      </c>
      <c r="Q224" s="178">
        <v>0</v>
      </c>
      <c r="R224" s="178">
        <f>Q224*H224</f>
        <v>0</v>
      </c>
      <c r="S224" s="178">
        <v>0</v>
      </c>
      <c r="T224" s="179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180" t="s">
        <v>481</v>
      </c>
      <c r="AT224" s="180" t="s">
        <v>126</v>
      </c>
      <c r="AU224" s="180" t="s">
        <v>88</v>
      </c>
      <c r="AY224" s="17" t="s">
        <v>123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17" t="s">
        <v>86</v>
      </c>
      <c r="BK224" s="181">
        <f>ROUND(I224*H224,2)</f>
        <v>0</v>
      </c>
      <c r="BL224" s="17" t="s">
        <v>481</v>
      </c>
      <c r="BM224" s="180" t="s">
        <v>482</v>
      </c>
    </row>
    <row r="225" spans="1:65" s="2" customFormat="1" ht="11.25">
      <c r="A225" s="34"/>
      <c r="B225" s="35"/>
      <c r="C225" s="36"/>
      <c r="D225" s="182" t="s">
        <v>133</v>
      </c>
      <c r="E225" s="36"/>
      <c r="F225" s="183" t="s">
        <v>483</v>
      </c>
      <c r="G225" s="36"/>
      <c r="H225" s="36"/>
      <c r="I225" s="184"/>
      <c r="J225" s="36"/>
      <c r="K225" s="36"/>
      <c r="L225" s="39"/>
      <c r="M225" s="185"/>
      <c r="N225" s="186"/>
      <c r="O225" s="64"/>
      <c r="P225" s="64"/>
      <c r="Q225" s="64"/>
      <c r="R225" s="64"/>
      <c r="S225" s="64"/>
      <c r="T225" s="65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7" t="s">
        <v>133</v>
      </c>
      <c r="AU225" s="17" t="s">
        <v>88</v>
      </c>
    </row>
    <row r="226" spans="1:65" s="2" customFormat="1" ht="16.5" customHeight="1">
      <c r="A226" s="34"/>
      <c r="B226" s="35"/>
      <c r="C226" s="169" t="s">
        <v>484</v>
      </c>
      <c r="D226" s="169" t="s">
        <v>126</v>
      </c>
      <c r="E226" s="170" t="s">
        <v>485</v>
      </c>
      <c r="F226" s="171" t="s">
        <v>486</v>
      </c>
      <c r="G226" s="172" t="s">
        <v>487</v>
      </c>
      <c r="H226" s="173">
        <v>1</v>
      </c>
      <c r="I226" s="174"/>
      <c r="J226" s="175">
        <f>ROUND(I226*H226,2)</f>
        <v>0</v>
      </c>
      <c r="K226" s="171" t="s">
        <v>130</v>
      </c>
      <c r="L226" s="39"/>
      <c r="M226" s="176" t="s">
        <v>19</v>
      </c>
      <c r="N226" s="177" t="s">
        <v>49</v>
      </c>
      <c r="O226" s="64"/>
      <c r="P226" s="178">
        <f>O226*H226</f>
        <v>0</v>
      </c>
      <c r="Q226" s="178">
        <v>0</v>
      </c>
      <c r="R226" s="178">
        <f>Q226*H226</f>
        <v>0</v>
      </c>
      <c r="S226" s="178">
        <v>0</v>
      </c>
      <c r="T226" s="179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180" t="s">
        <v>481</v>
      </c>
      <c r="AT226" s="180" t="s">
        <v>126</v>
      </c>
      <c r="AU226" s="180" t="s">
        <v>88</v>
      </c>
      <c r="AY226" s="17" t="s">
        <v>123</v>
      </c>
      <c r="BE226" s="181">
        <f>IF(N226="základní",J226,0)</f>
        <v>0</v>
      </c>
      <c r="BF226" s="181">
        <f>IF(N226="snížená",J226,0)</f>
        <v>0</v>
      </c>
      <c r="BG226" s="181">
        <f>IF(N226="zákl. přenesená",J226,0)</f>
        <v>0</v>
      </c>
      <c r="BH226" s="181">
        <f>IF(N226="sníž. přenesená",J226,0)</f>
        <v>0</v>
      </c>
      <c r="BI226" s="181">
        <f>IF(N226="nulová",J226,0)</f>
        <v>0</v>
      </c>
      <c r="BJ226" s="17" t="s">
        <v>86</v>
      </c>
      <c r="BK226" s="181">
        <f>ROUND(I226*H226,2)</f>
        <v>0</v>
      </c>
      <c r="BL226" s="17" t="s">
        <v>481</v>
      </c>
      <c r="BM226" s="180" t="s">
        <v>488</v>
      </c>
    </row>
    <row r="227" spans="1:65" s="2" customFormat="1" ht="11.25">
      <c r="A227" s="34"/>
      <c r="B227" s="35"/>
      <c r="C227" s="36"/>
      <c r="D227" s="182" t="s">
        <v>133</v>
      </c>
      <c r="E227" s="36"/>
      <c r="F227" s="183" t="s">
        <v>489</v>
      </c>
      <c r="G227" s="36"/>
      <c r="H227" s="36"/>
      <c r="I227" s="184"/>
      <c r="J227" s="36"/>
      <c r="K227" s="36"/>
      <c r="L227" s="39"/>
      <c r="M227" s="208"/>
      <c r="N227" s="209"/>
      <c r="O227" s="210"/>
      <c r="P227" s="210"/>
      <c r="Q227" s="210"/>
      <c r="R227" s="210"/>
      <c r="S227" s="210"/>
      <c r="T227" s="211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7" t="s">
        <v>133</v>
      </c>
      <c r="AU227" s="17" t="s">
        <v>88</v>
      </c>
    </row>
    <row r="228" spans="1:65" s="2" customFormat="1" ht="6.95" customHeight="1">
      <c r="A228" s="34"/>
      <c r="B228" s="47"/>
      <c r="C228" s="48"/>
      <c r="D228" s="48"/>
      <c r="E228" s="48"/>
      <c r="F228" s="48"/>
      <c r="G228" s="48"/>
      <c r="H228" s="48"/>
      <c r="I228" s="48"/>
      <c r="J228" s="48"/>
      <c r="K228" s="48"/>
      <c r="L228" s="39"/>
      <c r="M228" s="34"/>
      <c r="O228" s="34"/>
      <c r="P228" s="34"/>
      <c r="Q228" s="34"/>
      <c r="R228" s="34"/>
      <c r="S228" s="34"/>
      <c r="T228" s="34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</row>
  </sheetData>
  <sheetProtection algorithmName="SHA-512" hashValue="qm9BX0NC8SSoVmAbc4v+TQv/0AdOAfdi9eRFdRoaPJI5GUpajh3k9oi2vFToNe/srW1UCrlEbj74kvc0pZIPfQ==" saltValue="ZGSUywZizFaDdoeuNsQUQGcvzeBB7MEmX0MQlDP+SCrDUA3DEXcNIwTeSslhnAzSC2ZWnlD72J5h8uM9dYqFzw==" spinCount="100000" sheet="1" objects="1" scenarios="1" formatColumns="0" formatRows="0" autoFilter="0"/>
  <autoFilter ref="C90:K227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5" r:id="rId1"/>
    <hyperlink ref="F97" r:id="rId2"/>
    <hyperlink ref="F99" r:id="rId3"/>
    <hyperlink ref="F101" r:id="rId4"/>
    <hyperlink ref="F103" r:id="rId5"/>
    <hyperlink ref="F105" r:id="rId6"/>
    <hyperlink ref="F107" r:id="rId7"/>
    <hyperlink ref="F109" r:id="rId8"/>
    <hyperlink ref="F111" r:id="rId9"/>
    <hyperlink ref="F113" r:id="rId10"/>
    <hyperlink ref="F115" r:id="rId11"/>
    <hyperlink ref="F117" r:id="rId12"/>
    <hyperlink ref="F119" r:id="rId13"/>
    <hyperlink ref="F121" r:id="rId14"/>
    <hyperlink ref="F124" r:id="rId15"/>
    <hyperlink ref="F126" r:id="rId16"/>
    <hyperlink ref="F130" r:id="rId17"/>
    <hyperlink ref="F134" r:id="rId18"/>
    <hyperlink ref="F137" r:id="rId19"/>
    <hyperlink ref="F147" r:id="rId20"/>
    <hyperlink ref="F151" r:id="rId21"/>
    <hyperlink ref="F156" r:id="rId22"/>
    <hyperlink ref="F161" r:id="rId23"/>
    <hyperlink ref="F163" r:id="rId24"/>
    <hyperlink ref="F165" r:id="rId25"/>
    <hyperlink ref="F168" r:id="rId26"/>
    <hyperlink ref="F170" r:id="rId27"/>
    <hyperlink ref="F173" r:id="rId28"/>
    <hyperlink ref="F175" r:id="rId29"/>
    <hyperlink ref="F180" r:id="rId30"/>
    <hyperlink ref="F183" r:id="rId31"/>
    <hyperlink ref="F190" r:id="rId32"/>
    <hyperlink ref="F193" r:id="rId33"/>
    <hyperlink ref="F196" r:id="rId34"/>
    <hyperlink ref="F198" r:id="rId35"/>
    <hyperlink ref="F201" r:id="rId36"/>
    <hyperlink ref="F204" r:id="rId37"/>
    <hyperlink ref="F207" r:id="rId38"/>
    <hyperlink ref="F212" r:id="rId39"/>
    <hyperlink ref="F214" r:id="rId40"/>
    <hyperlink ref="F218" r:id="rId41"/>
    <hyperlink ref="F225" r:id="rId42"/>
    <hyperlink ref="F227" r:id="rId43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4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12" customWidth="1"/>
    <col min="2" max="2" width="1.6640625" style="212" customWidth="1"/>
    <col min="3" max="4" width="5" style="212" customWidth="1"/>
    <col min="5" max="5" width="11.6640625" style="212" customWidth="1"/>
    <col min="6" max="6" width="9.1640625" style="212" customWidth="1"/>
    <col min="7" max="7" width="5" style="212" customWidth="1"/>
    <col min="8" max="8" width="77.83203125" style="212" customWidth="1"/>
    <col min="9" max="10" width="20" style="212" customWidth="1"/>
    <col min="11" max="11" width="1.6640625" style="212" customWidth="1"/>
  </cols>
  <sheetData>
    <row r="1" spans="2:11" s="1" customFormat="1" ht="37.5" customHeight="1"/>
    <row r="2" spans="2:11" s="1" customFormat="1" ht="7.5" customHeight="1">
      <c r="B2" s="213"/>
      <c r="C2" s="214"/>
      <c r="D2" s="214"/>
      <c r="E2" s="214"/>
      <c r="F2" s="214"/>
      <c r="G2" s="214"/>
      <c r="H2" s="214"/>
      <c r="I2" s="214"/>
      <c r="J2" s="214"/>
      <c r="K2" s="215"/>
    </row>
    <row r="3" spans="2:11" s="14" customFormat="1" ht="45" customHeight="1">
      <c r="B3" s="216"/>
      <c r="C3" s="351" t="s">
        <v>490</v>
      </c>
      <c r="D3" s="351"/>
      <c r="E3" s="351"/>
      <c r="F3" s="351"/>
      <c r="G3" s="351"/>
      <c r="H3" s="351"/>
      <c r="I3" s="351"/>
      <c r="J3" s="351"/>
      <c r="K3" s="217"/>
    </row>
    <row r="4" spans="2:11" s="1" customFormat="1" ht="25.5" customHeight="1">
      <c r="B4" s="218"/>
      <c r="C4" s="350" t="s">
        <v>491</v>
      </c>
      <c r="D4" s="350"/>
      <c r="E4" s="350"/>
      <c r="F4" s="350"/>
      <c r="G4" s="350"/>
      <c r="H4" s="350"/>
      <c r="I4" s="350"/>
      <c r="J4" s="350"/>
      <c r="K4" s="219"/>
    </row>
    <row r="5" spans="2:11" s="1" customFormat="1" ht="5.25" customHeight="1">
      <c r="B5" s="218"/>
      <c r="C5" s="220"/>
      <c r="D5" s="220"/>
      <c r="E5" s="220"/>
      <c r="F5" s="220"/>
      <c r="G5" s="220"/>
      <c r="H5" s="220"/>
      <c r="I5" s="220"/>
      <c r="J5" s="220"/>
      <c r="K5" s="219"/>
    </row>
    <row r="6" spans="2:11" s="1" customFormat="1" ht="15" customHeight="1">
      <c r="B6" s="218"/>
      <c r="C6" s="349" t="s">
        <v>492</v>
      </c>
      <c r="D6" s="349"/>
      <c r="E6" s="349"/>
      <c r="F6" s="349"/>
      <c r="G6" s="349"/>
      <c r="H6" s="349"/>
      <c r="I6" s="349"/>
      <c r="J6" s="349"/>
      <c r="K6" s="219"/>
    </row>
    <row r="7" spans="2:11" s="1" customFormat="1" ht="15" customHeight="1">
      <c r="B7" s="222"/>
      <c r="C7" s="349" t="s">
        <v>493</v>
      </c>
      <c r="D7" s="349"/>
      <c r="E7" s="349"/>
      <c r="F7" s="349"/>
      <c r="G7" s="349"/>
      <c r="H7" s="349"/>
      <c r="I7" s="349"/>
      <c r="J7" s="349"/>
      <c r="K7" s="219"/>
    </row>
    <row r="8" spans="2:11" s="1" customFormat="1" ht="12.75" customHeight="1">
      <c r="B8" s="222"/>
      <c r="C8" s="221"/>
      <c r="D8" s="221"/>
      <c r="E8" s="221"/>
      <c r="F8" s="221"/>
      <c r="G8" s="221"/>
      <c r="H8" s="221"/>
      <c r="I8" s="221"/>
      <c r="J8" s="221"/>
      <c r="K8" s="219"/>
    </row>
    <row r="9" spans="2:11" s="1" customFormat="1" ht="15" customHeight="1">
      <c r="B9" s="222"/>
      <c r="C9" s="349" t="s">
        <v>494</v>
      </c>
      <c r="D9" s="349"/>
      <c r="E9" s="349"/>
      <c r="F9" s="349"/>
      <c r="G9" s="349"/>
      <c r="H9" s="349"/>
      <c r="I9" s="349"/>
      <c r="J9" s="349"/>
      <c r="K9" s="219"/>
    </row>
    <row r="10" spans="2:11" s="1" customFormat="1" ht="15" customHeight="1">
      <c r="B10" s="222"/>
      <c r="C10" s="221"/>
      <c r="D10" s="349" t="s">
        <v>495</v>
      </c>
      <c r="E10" s="349"/>
      <c r="F10" s="349"/>
      <c r="G10" s="349"/>
      <c r="H10" s="349"/>
      <c r="I10" s="349"/>
      <c r="J10" s="349"/>
      <c r="K10" s="219"/>
    </row>
    <row r="11" spans="2:11" s="1" customFormat="1" ht="15" customHeight="1">
      <c r="B11" s="222"/>
      <c r="C11" s="223"/>
      <c r="D11" s="349" t="s">
        <v>496</v>
      </c>
      <c r="E11" s="349"/>
      <c r="F11" s="349"/>
      <c r="G11" s="349"/>
      <c r="H11" s="349"/>
      <c r="I11" s="349"/>
      <c r="J11" s="349"/>
      <c r="K11" s="219"/>
    </row>
    <row r="12" spans="2:11" s="1" customFormat="1" ht="15" customHeight="1">
      <c r="B12" s="222"/>
      <c r="C12" s="223"/>
      <c r="D12" s="221"/>
      <c r="E12" s="221"/>
      <c r="F12" s="221"/>
      <c r="G12" s="221"/>
      <c r="H12" s="221"/>
      <c r="I12" s="221"/>
      <c r="J12" s="221"/>
      <c r="K12" s="219"/>
    </row>
    <row r="13" spans="2:11" s="1" customFormat="1" ht="15" customHeight="1">
      <c r="B13" s="222"/>
      <c r="C13" s="223"/>
      <c r="D13" s="224" t="s">
        <v>497</v>
      </c>
      <c r="E13" s="221"/>
      <c r="F13" s="221"/>
      <c r="G13" s="221"/>
      <c r="H13" s="221"/>
      <c r="I13" s="221"/>
      <c r="J13" s="221"/>
      <c r="K13" s="219"/>
    </row>
    <row r="14" spans="2:11" s="1" customFormat="1" ht="12.75" customHeight="1">
      <c r="B14" s="222"/>
      <c r="C14" s="223"/>
      <c r="D14" s="223"/>
      <c r="E14" s="223"/>
      <c r="F14" s="223"/>
      <c r="G14" s="223"/>
      <c r="H14" s="223"/>
      <c r="I14" s="223"/>
      <c r="J14" s="223"/>
      <c r="K14" s="219"/>
    </row>
    <row r="15" spans="2:11" s="1" customFormat="1" ht="15" customHeight="1">
      <c r="B15" s="222"/>
      <c r="C15" s="223"/>
      <c r="D15" s="349" t="s">
        <v>498</v>
      </c>
      <c r="E15" s="349"/>
      <c r="F15" s="349"/>
      <c r="G15" s="349"/>
      <c r="H15" s="349"/>
      <c r="I15" s="349"/>
      <c r="J15" s="349"/>
      <c r="K15" s="219"/>
    </row>
    <row r="16" spans="2:11" s="1" customFormat="1" ht="15" customHeight="1">
      <c r="B16" s="222"/>
      <c r="C16" s="223"/>
      <c r="D16" s="349" t="s">
        <v>499</v>
      </c>
      <c r="E16" s="349"/>
      <c r="F16" s="349"/>
      <c r="G16" s="349"/>
      <c r="H16" s="349"/>
      <c r="I16" s="349"/>
      <c r="J16" s="349"/>
      <c r="K16" s="219"/>
    </row>
    <row r="17" spans="2:11" s="1" customFormat="1" ht="15" customHeight="1">
      <c r="B17" s="222"/>
      <c r="C17" s="223"/>
      <c r="D17" s="349" t="s">
        <v>500</v>
      </c>
      <c r="E17" s="349"/>
      <c r="F17" s="349"/>
      <c r="G17" s="349"/>
      <c r="H17" s="349"/>
      <c r="I17" s="349"/>
      <c r="J17" s="349"/>
      <c r="K17" s="219"/>
    </row>
    <row r="18" spans="2:11" s="1" customFormat="1" ht="15" customHeight="1">
      <c r="B18" s="222"/>
      <c r="C18" s="223"/>
      <c r="D18" s="223"/>
      <c r="E18" s="225" t="s">
        <v>85</v>
      </c>
      <c r="F18" s="349" t="s">
        <v>501</v>
      </c>
      <c r="G18" s="349"/>
      <c r="H18" s="349"/>
      <c r="I18" s="349"/>
      <c r="J18" s="349"/>
      <c r="K18" s="219"/>
    </row>
    <row r="19" spans="2:11" s="1" customFormat="1" ht="15" customHeight="1">
      <c r="B19" s="222"/>
      <c r="C19" s="223"/>
      <c r="D19" s="223"/>
      <c r="E19" s="225" t="s">
        <v>502</v>
      </c>
      <c r="F19" s="349" t="s">
        <v>503</v>
      </c>
      <c r="G19" s="349"/>
      <c r="H19" s="349"/>
      <c r="I19" s="349"/>
      <c r="J19" s="349"/>
      <c r="K19" s="219"/>
    </row>
    <row r="20" spans="2:11" s="1" customFormat="1" ht="15" customHeight="1">
      <c r="B20" s="222"/>
      <c r="C20" s="223"/>
      <c r="D20" s="223"/>
      <c r="E20" s="225" t="s">
        <v>504</v>
      </c>
      <c r="F20" s="349" t="s">
        <v>505</v>
      </c>
      <c r="G20" s="349"/>
      <c r="H20" s="349"/>
      <c r="I20" s="349"/>
      <c r="J20" s="349"/>
      <c r="K20" s="219"/>
    </row>
    <row r="21" spans="2:11" s="1" customFormat="1" ht="15" customHeight="1">
      <c r="B21" s="222"/>
      <c r="C21" s="223"/>
      <c r="D21" s="223"/>
      <c r="E21" s="225" t="s">
        <v>506</v>
      </c>
      <c r="F21" s="349" t="s">
        <v>507</v>
      </c>
      <c r="G21" s="349"/>
      <c r="H21" s="349"/>
      <c r="I21" s="349"/>
      <c r="J21" s="349"/>
      <c r="K21" s="219"/>
    </row>
    <row r="22" spans="2:11" s="1" customFormat="1" ht="15" customHeight="1">
      <c r="B22" s="222"/>
      <c r="C22" s="223"/>
      <c r="D22" s="223"/>
      <c r="E22" s="225" t="s">
        <v>508</v>
      </c>
      <c r="F22" s="349" t="s">
        <v>509</v>
      </c>
      <c r="G22" s="349"/>
      <c r="H22" s="349"/>
      <c r="I22" s="349"/>
      <c r="J22" s="349"/>
      <c r="K22" s="219"/>
    </row>
    <row r="23" spans="2:11" s="1" customFormat="1" ht="15" customHeight="1">
      <c r="B23" s="222"/>
      <c r="C23" s="223"/>
      <c r="D23" s="223"/>
      <c r="E23" s="225" t="s">
        <v>510</v>
      </c>
      <c r="F23" s="349" t="s">
        <v>511</v>
      </c>
      <c r="G23" s="349"/>
      <c r="H23" s="349"/>
      <c r="I23" s="349"/>
      <c r="J23" s="349"/>
      <c r="K23" s="219"/>
    </row>
    <row r="24" spans="2:11" s="1" customFormat="1" ht="12.75" customHeight="1">
      <c r="B24" s="222"/>
      <c r="C24" s="223"/>
      <c r="D24" s="223"/>
      <c r="E24" s="223"/>
      <c r="F24" s="223"/>
      <c r="G24" s="223"/>
      <c r="H24" s="223"/>
      <c r="I24" s="223"/>
      <c r="J24" s="223"/>
      <c r="K24" s="219"/>
    </row>
    <row r="25" spans="2:11" s="1" customFormat="1" ht="15" customHeight="1">
      <c r="B25" s="222"/>
      <c r="C25" s="349" t="s">
        <v>512</v>
      </c>
      <c r="D25" s="349"/>
      <c r="E25" s="349"/>
      <c r="F25" s="349"/>
      <c r="G25" s="349"/>
      <c r="H25" s="349"/>
      <c r="I25" s="349"/>
      <c r="J25" s="349"/>
      <c r="K25" s="219"/>
    </row>
    <row r="26" spans="2:11" s="1" customFormat="1" ht="15" customHeight="1">
      <c r="B26" s="222"/>
      <c r="C26" s="349" t="s">
        <v>513</v>
      </c>
      <c r="D26" s="349"/>
      <c r="E26" s="349"/>
      <c r="F26" s="349"/>
      <c r="G26" s="349"/>
      <c r="H26" s="349"/>
      <c r="I26" s="349"/>
      <c r="J26" s="349"/>
      <c r="K26" s="219"/>
    </row>
    <row r="27" spans="2:11" s="1" customFormat="1" ht="15" customHeight="1">
      <c r="B27" s="222"/>
      <c r="C27" s="221"/>
      <c r="D27" s="349" t="s">
        <v>514</v>
      </c>
      <c r="E27" s="349"/>
      <c r="F27" s="349"/>
      <c r="G27" s="349"/>
      <c r="H27" s="349"/>
      <c r="I27" s="349"/>
      <c r="J27" s="349"/>
      <c r="K27" s="219"/>
    </row>
    <row r="28" spans="2:11" s="1" customFormat="1" ht="15" customHeight="1">
      <c r="B28" s="222"/>
      <c r="C28" s="223"/>
      <c r="D28" s="349" t="s">
        <v>515</v>
      </c>
      <c r="E28" s="349"/>
      <c r="F28" s="349"/>
      <c r="G28" s="349"/>
      <c r="H28" s="349"/>
      <c r="I28" s="349"/>
      <c r="J28" s="349"/>
      <c r="K28" s="219"/>
    </row>
    <row r="29" spans="2:11" s="1" customFormat="1" ht="12.75" customHeight="1">
      <c r="B29" s="222"/>
      <c r="C29" s="223"/>
      <c r="D29" s="223"/>
      <c r="E29" s="223"/>
      <c r="F29" s="223"/>
      <c r="G29" s="223"/>
      <c r="H29" s="223"/>
      <c r="I29" s="223"/>
      <c r="J29" s="223"/>
      <c r="K29" s="219"/>
    </row>
    <row r="30" spans="2:11" s="1" customFormat="1" ht="15" customHeight="1">
      <c r="B30" s="222"/>
      <c r="C30" s="223"/>
      <c r="D30" s="349" t="s">
        <v>516</v>
      </c>
      <c r="E30" s="349"/>
      <c r="F30" s="349"/>
      <c r="G30" s="349"/>
      <c r="H30" s="349"/>
      <c r="I30" s="349"/>
      <c r="J30" s="349"/>
      <c r="K30" s="219"/>
    </row>
    <row r="31" spans="2:11" s="1" customFormat="1" ht="15" customHeight="1">
      <c r="B31" s="222"/>
      <c r="C31" s="223"/>
      <c r="D31" s="349" t="s">
        <v>517</v>
      </c>
      <c r="E31" s="349"/>
      <c r="F31" s="349"/>
      <c r="G31" s="349"/>
      <c r="H31" s="349"/>
      <c r="I31" s="349"/>
      <c r="J31" s="349"/>
      <c r="K31" s="219"/>
    </row>
    <row r="32" spans="2:11" s="1" customFormat="1" ht="12.75" customHeight="1">
      <c r="B32" s="222"/>
      <c r="C32" s="223"/>
      <c r="D32" s="223"/>
      <c r="E32" s="223"/>
      <c r="F32" s="223"/>
      <c r="G32" s="223"/>
      <c r="H32" s="223"/>
      <c r="I32" s="223"/>
      <c r="J32" s="223"/>
      <c r="K32" s="219"/>
    </row>
    <row r="33" spans="2:11" s="1" customFormat="1" ht="15" customHeight="1">
      <c r="B33" s="222"/>
      <c r="C33" s="223"/>
      <c r="D33" s="349" t="s">
        <v>518</v>
      </c>
      <c r="E33" s="349"/>
      <c r="F33" s="349"/>
      <c r="G33" s="349"/>
      <c r="H33" s="349"/>
      <c r="I33" s="349"/>
      <c r="J33" s="349"/>
      <c r="K33" s="219"/>
    </row>
    <row r="34" spans="2:11" s="1" customFormat="1" ht="15" customHeight="1">
      <c r="B34" s="222"/>
      <c r="C34" s="223"/>
      <c r="D34" s="349" t="s">
        <v>519</v>
      </c>
      <c r="E34" s="349"/>
      <c r="F34" s="349"/>
      <c r="G34" s="349"/>
      <c r="H34" s="349"/>
      <c r="I34" s="349"/>
      <c r="J34" s="349"/>
      <c r="K34" s="219"/>
    </row>
    <row r="35" spans="2:11" s="1" customFormat="1" ht="15" customHeight="1">
      <c r="B35" s="222"/>
      <c r="C35" s="223"/>
      <c r="D35" s="349" t="s">
        <v>520</v>
      </c>
      <c r="E35" s="349"/>
      <c r="F35" s="349"/>
      <c r="G35" s="349"/>
      <c r="H35" s="349"/>
      <c r="I35" s="349"/>
      <c r="J35" s="349"/>
      <c r="K35" s="219"/>
    </row>
    <row r="36" spans="2:11" s="1" customFormat="1" ht="15" customHeight="1">
      <c r="B36" s="222"/>
      <c r="C36" s="223"/>
      <c r="D36" s="221"/>
      <c r="E36" s="224" t="s">
        <v>109</v>
      </c>
      <c r="F36" s="221"/>
      <c r="G36" s="349" t="s">
        <v>521</v>
      </c>
      <c r="H36" s="349"/>
      <c r="I36" s="349"/>
      <c r="J36" s="349"/>
      <c r="K36" s="219"/>
    </row>
    <row r="37" spans="2:11" s="1" customFormat="1" ht="30.75" customHeight="1">
      <c r="B37" s="222"/>
      <c r="C37" s="223"/>
      <c r="D37" s="221"/>
      <c r="E37" s="224" t="s">
        <v>522</v>
      </c>
      <c r="F37" s="221"/>
      <c r="G37" s="349" t="s">
        <v>523</v>
      </c>
      <c r="H37" s="349"/>
      <c r="I37" s="349"/>
      <c r="J37" s="349"/>
      <c r="K37" s="219"/>
    </row>
    <row r="38" spans="2:11" s="1" customFormat="1" ht="15" customHeight="1">
      <c r="B38" s="222"/>
      <c r="C38" s="223"/>
      <c r="D38" s="221"/>
      <c r="E38" s="224" t="s">
        <v>59</v>
      </c>
      <c r="F38" s="221"/>
      <c r="G38" s="349" t="s">
        <v>524</v>
      </c>
      <c r="H38" s="349"/>
      <c r="I38" s="349"/>
      <c r="J38" s="349"/>
      <c r="K38" s="219"/>
    </row>
    <row r="39" spans="2:11" s="1" customFormat="1" ht="15" customHeight="1">
      <c r="B39" s="222"/>
      <c r="C39" s="223"/>
      <c r="D39" s="221"/>
      <c r="E39" s="224" t="s">
        <v>60</v>
      </c>
      <c r="F39" s="221"/>
      <c r="G39" s="349" t="s">
        <v>525</v>
      </c>
      <c r="H39" s="349"/>
      <c r="I39" s="349"/>
      <c r="J39" s="349"/>
      <c r="K39" s="219"/>
    </row>
    <row r="40" spans="2:11" s="1" customFormat="1" ht="15" customHeight="1">
      <c r="B40" s="222"/>
      <c r="C40" s="223"/>
      <c r="D40" s="221"/>
      <c r="E40" s="224" t="s">
        <v>110</v>
      </c>
      <c r="F40" s="221"/>
      <c r="G40" s="349" t="s">
        <v>526</v>
      </c>
      <c r="H40" s="349"/>
      <c r="I40" s="349"/>
      <c r="J40" s="349"/>
      <c r="K40" s="219"/>
    </row>
    <row r="41" spans="2:11" s="1" customFormat="1" ht="15" customHeight="1">
      <c r="B41" s="222"/>
      <c r="C41" s="223"/>
      <c r="D41" s="221"/>
      <c r="E41" s="224" t="s">
        <v>111</v>
      </c>
      <c r="F41" s="221"/>
      <c r="G41" s="349" t="s">
        <v>527</v>
      </c>
      <c r="H41" s="349"/>
      <c r="I41" s="349"/>
      <c r="J41" s="349"/>
      <c r="K41" s="219"/>
    </row>
    <row r="42" spans="2:11" s="1" customFormat="1" ht="15" customHeight="1">
      <c r="B42" s="222"/>
      <c r="C42" s="223"/>
      <c r="D42" s="221"/>
      <c r="E42" s="224" t="s">
        <v>528</v>
      </c>
      <c r="F42" s="221"/>
      <c r="G42" s="349" t="s">
        <v>529</v>
      </c>
      <c r="H42" s="349"/>
      <c r="I42" s="349"/>
      <c r="J42" s="349"/>
      <c r="K42" s="219"/>
    </row>
    <row r="43" spans="2:11" s="1" customFormat="1" ht="15" customHeight="1">
      <c r="B43" s="222"/>
      <c r="C43" s="223"/>
      <c r="D43" s="221"/>
      <c r="E43" s="224"/>
      <c r="F43" s="221"/>
      <c r="G43" s="349" t="s">
        <v>530</v>
      </c>
      <c r="H43" s="349"/>
      <c r="I43" s="349"/>
      <c r="J43" s="349"/>
      <c r="K43" s="219"/>
    </row>
    <row r="44" spans="2:11" s="1" customFormat="1" ht="15" customHeight="1">
      <c r="B44" s="222"/>
      <c r="C44" s="223"/>
      <c r="D44" s="221"/>
      <c r="E44" s="224" t="s">
        <v>531</v>
      </c>
      <c r="F44" s="221"/>
      <c r="G44" s="349" t="s">
        <v>532</v>
      </c>
      <c r="H44" s="349"/>
      <c r="I44" s="349"/>
      <c r="J44" s="349"/>
      <c r="K44" s="219"/>
    </row>
    <row r="45" spans="2:11" s="1" customFormat="1" ht="15" customHeight="1">
      <c r="B45" s="222"/>
      <c r="C45" s="223"/>
      <c r="D45" s="221"/>
      <c r="E45" s="224" t="s">
        <v>113</v>
      </c>
      <c r="F45" s="221"/>
      <c r="G45" s="349" t="s">
        <v>533</v>
      </c>
      <c r="H45" s="349"/>
      <c r="I45" s="349"/>
      <c r="J45" s="349"/>
      <c r="K45" s="219"/>
    </row>
    <row r="46" spans="2:11" s="1" customFormat="1" ht="12.75" customHeight="1">
      <c r="B46" s="222"/>
      <c r="C46" s="223"/>
      <c r="D46" s="221"/>
      <c r="E46" s="221"/>
      <c r="F46" s="221"/>
      <c r="G46" s="221"/>
      <c r="H46" s="221"/>
      <c r="I46" s="221"/>
      <c r="J46" s="221"/>
      <c r="K46" s="219"/>
    </row>
    <row r="47" spans="2:11" s="1" customFormat="1" ht="15" customHeight="1">
      <c r="B47" s="222"/>
      <c r="C47" s="223"/>
      <c r="D47" s="349" t="s">
        <v>534</v>
      </c>
      <c r="E47" s="349"/>
      <c r="F47" s="349"/>
      <c r="G47" s="349"/>
      <c r="H47" s="349"/>
      <c r="I47" s="349"/>
      <c r="J47" s="349"/>
      <c r="K47" s="219"/>
    </row>
    <row r="48" spans="2:11" s="1" customFormat="1" ht="15" customHeight="1">
      <c r="B48" s="222"/>
      <c r="C48" s="223"/>
      <c r="D48" s="223"/>
      <c r="E48" s="349" t="s">
        <v>535</v>
      </c>
      <c r="F48" s="349"/>
      <c r="G48" s="349"/>
      <c r="H48" s="349"/>
      <c r="I48" s="349"/>
      <c r="J48" s="349"/>
      <c r="K48" s="219"/>
    </row>
    <row r="49" spans="2:11" s="1" customFormat="1" ht="15" customHeight="1">
      <c r="B49" s="222"/>
      <c r="C49" s="223"/>
      <c r="D49" s="223"/>
      <c r="E49" s="349" t="s">
        <v>536</v>
      </c>
      <c r="F49" s="349"/>
      <c r="G49" s="349"/>
      <c r="H49" s="349"/>
      <c r="I49" s="349"/>
      <c r="J49" s="349"/>
      <c r="K49" s="219"/>
    </row>
    <row r="50" spans="2:11" s="1" customFormat="1" ht="15" customHeight="1">
      <c r="B50" s="222"/>
      <c r="C50" s="223"/>
      <c r="D50" s="223"/>
      <c r="E50" s="349" t="s">
        <v>537</v>
      </c>
      <c r="F50" s="349"/>
      <c r="G50" s="349"/>
      <c r="H50" s="349"/>
      <c r="I50" s="349"/>
      <c r="J50" s="349"/>
      <c r="K50" s="219"/>
    </row>
    <row r="51" spans="2:11" s="1" customFormat="1" ht="15" customHeight="1">
      <c r="B51" s="222"/>
      <c r="C51" s="223"/>
      <c r="D51" s="349" t="s">
        <v>538</v>
      </c>
      <c r="E51" s="349"/>
      <c r="F51" s="349"/>
      <c r="G51" s="349"/>
      <c r="H51" s="349"/>
      <c r="I51" s="349"/>
      <c r="J51" s="349"/>
      <c r="K51" s="219"/>
    </row>
    <row r="52" spans="2:11" s="1" customFormat="1" ht="25.5" customHeight="1">
      <c r="B52" s="218"/>
      <c r="C52" s="350" t="s">
        <v>539</v>
      </c>
      <c r="D52" s="350"/>
      <c r="E52" s="350"/>
      <c r="F52" s="350"/>
      <c r="G52" s="350"/>
      <c r="H52" s="350"/>
      <c r="I52" s="350"/>
      <c r="J52" s="350"/>
      <c r="K52" s="219"/>
    </row>
    <row r="53" spans="2:11" s="1" customFormat="1" ht="5.25" customHeight="1">
      <c r="B53" s="218"/>
      <c r="C53" s="220"/>
      <c r="D53" s="220"/>
      <c r="E53" s="220"/>
      <c r="F53" s="220"/>
      <c r="G53" s="220"/>
      <c r="H53" s="220"/>
      <c r="I53" s="220"/>
      <c r="J53" s="220"/>
      <c r="K53" s="219"/>
    </row>
    <row r="54" spans="2:11" s="1" customFormat="1" ht="15" customHeight="1">
      <c r="B54" s="218"/>
      <c r="C54" s="349" t="s">
        <v>540</v>
      </c>
      <c r="D54" s="349"/>
      <c r="E54" s="349"/>
      <c r="F54" s="349"/>
      <c r="G54" s="349"/>
      <c r="H54" s="349"/>
      <c r="I54" s="349"/>
      <c r="J54" s="349"/>
      <c r="K54" s="219"/>
    </row>
    <row r="55" spans="2:11" s="1" customFormat="1" ht="15" customHeight="1">
      <c r="B55" s="218"/>
      <c r="C55" s="349" t="s">
        <v>541</v>
      </c>
      <c r="D55" s="349"/>
      <c r="E55" s="349"/>
      <c r="F55" s="349"/>
      <c r="G55" s="349"/>
      <c r="H55" s="349"/>
      <c r="I55" s="349"/>
      <c r="J55" s="349"/>
      <c r="K55" s="219"/>
    </row>
    <row r="56" spans="2:11" s="1" customFormat="1" ht="12.75" customHeight="1">
      <c r="B56" s="218"/>
      <c r="C56" s="221"/>
      <c r="D56" s="221"/>
      <c r="E56" s="221"/>
      <c r="F56" s="221"/>
      <c r="G56" s="221"/>
      <c r="H56" s="221"/>
      <c r="I56" s="221"/>
      <c r="J56" s="221"/>
      <c r="K56" s="219"/>
    </row>
    <row r="57" spans="2:11" s="1" customFormat="1" ht="15" customHeight="1">
      <c r="B57" s="218"/>
      <c r="C57" s="349" t="s">
        <v>542</v>
      </c>
      <c r="D57" s="349"/>
      <c r="E57" s="349"/>
      <c r="F57" s="349"/>
      <c r="G57" s="349"/>
      <c r="H57" s="349"/>
      <c r="I57" s="349"/>
      <c r="J57" s="349"/>
      <c r="K57" s="219"/>
    </row>
    <row r="58" spans="2:11" s="1" customFormat="1" ht="15" customHeight="1">
      <c r="B58" s="218"/>
      <c r="C58" s="223"/>
      <c r="D58" s="349" t="s">
        <v>543</v>
      </c>
      <c r="E58" s="349"/>
      <c r="F58" s="349"/>
      <c r="G58" s="349"/>
      <c r="H58" s="349"/>
      <c r="I58" s="349"/>
      <c r="J58" s="349"/>
      <c r="K58" s="219"/>
    </row>
    <row r="59" spans="2:11" s="1" customFormat="1" ht="15" customHeight="1">
      <c r="B59" s="218"/>
      <c r="C59" s="223"/>
      <c r="D59" s="349" t="s">
        <v>544</v>
      </c>
      <c r="E59" s="349"/>
      <c r="F59" s="349"/>
      <c r="G59" s="349"/>
      <c r="H59" s="349"/>
      <c r="I59" s="349"/>
      <c r="J59" s="349"/>
      <c r="K59" s="219"/>
    </row>
    <row r="60" spans="2:11" s="1" customFormat="1" ht="15" customHeight="1">
      <c r="B60" s="218"/>
      <c r="C60" s="223"/>
      <c r="D60" s="349" t="s">
        <v>545</v>
      </c>
      <c r="E60" s="349"/>
      <c r="F60" s="349"/>
      <c r="G60" s="349"/>
      <c r="H60" s="349"/>
      <c r="I60" s="349"/>
      <c r="J60" s="349"/>
      <c r="K60" s="219"/>
    </row>
    <row r="61" spans="2:11" s="1" customFormat="1" ht="15" customHeight="1">
      <c r="B61" s="218"/>
      <c r="C61" s="223"/>
      <c r="D61" s="349" t="s">
        <v>546</v>
      </c>
      <c r="E61" s="349"/>
      <c r="F61" s="349"/>
      <c r="G61" s="349"/>
      <c r="H61" s="349"/>
      <c r="I61" s="349"/>
      <c r="J61" s="349"/>
      <c r="K61" s="219"/>
    </row>
    <row r="62" spans="2:11" s="1" customFormat="1" ht="15" customHeight="1">
      <c r="B62" s="218"/>
      <c r="C62" s="223"/>
      <c r="D62" s="352" t="s">
        <v>547</v>
      </c>
      <c r="E62" s="352"/>
      <c r="F62" s="352"/>
      <c r="G62" s="352"/>
      <c r="H62" s="352"/>
      <c r="I62" s="352"/>
      <c r="J62" s="352"/>
      <c r="K62" s="219"/>
    </row>
    <row r="63" spans="2:11" s="1" customFormat="1" ht="15" customHeight="1">
      <c r="B63" s="218"/>
      <c r="C63" s="223"/>
      <c r="D63" s="349" t="s">
        <v>548</v>
      </c>
      <c r="E63" s="349"/>
      <c r="F63" s="349"/>
      <c r="G63" s="349"/>
      <c r="H63" s="349"/>
      <c r="I63" s="349"/>
      <c r="J63" s="349"/>
      <c r="K63" s="219"/>
    </row>
    <row r="64" spans="2:11" s="1" customFormat="1" ht="12.75" customHeight="1">
      <c r="B64" s="218"/>
      <c r="C64" s="223"/>
      <c r="D64" s="223"/>
      <c r="E64" s="226"/>
      <c r="F64" s="223"/>
      <c r="G64" s="223"/>
      <c r="H64" s="223"/>
      <c r="I64" s="223"/>
      <c r="J64" s="223"/>
      <c r="K64" s="219"/>
    </row>
    <row r="65" spans="2:11" s="1" customFormat="1" ht="15" customHeight="1">
      <c r="B65" s="218"/>
      <c r="C65" s="223"/>
      <c r="D65" s="349" t="s">
        <v>549</v>
      </c>
      <c r="E65" s="349"/>
      <c r="F65" s="349"/>
      <c r="G65" s="349"/>
      <c r="H65" s="349"/>
      <c r="I65" s="349"/>
      <c r="J65" s="349"/>
      <c r="K65" s="219"/>
    </row>
    <row r="66" spans="2:11" s="1" customFormat="1" ht="15" customHeight="1">
      <c r="B66" s="218"/>
      <c r="C66" s="223"/>
      <c r="D66" s="352" t="s">
        <v>550</v>
      </c>
      <c r="E66" s="352"/>
      <c r="F66" s="352"/>
      <c r="G66" s="352"/>
      <c r="H66" s="352"/>
      <c r="I66" s="352"/>
      <c r="J66" s="352"/>
      <c r="K66" s="219"/>
    </row>
    <row r="67" spans="2:11" s="1" customFormat="1" ht="15" customHeight="1">
      <c r="B67" s="218"/>
      <c r="C67" s="223"/>
      <c r="D67" s="349" t="s">
        <v>551</v>
      </c>
      <c r="E67" s="349"/>
      <c r="F67" s="349"/>
      <c r="G67" s="349"/>
      <c r="H67" s="349"/>
      <c r="I67" s="349"/>
      <c r="J67" s="349"/>
      <c r="K67" s="219"/>
    </row>
    <row r="68" spans="2:11" s="1" customFormat="1" ht="15" customHeight="1">
      <c r="B68" s="218"/>
      <c r="C68" s="223"/>
      <c r="D68" s="349" t="s">
        <v>552</v>
      </c>
      <c r="E68" s="349"/>
      <c r="F68" s="349"/>
      <c r="G68" s="349"/>
      <c r="H68" s="349"/>
      <c r="I68" s="349"/>
      <c r="J68" s="349"/>
      <c r="K68" s="219"/>
    </row>
    <row r="69" spans="2:11" s="1" customFormat="1" ht="15" customHeight="1">
      <c r="B69" s="218"/>
      <c r="C69" s="223"/>
      <c r="D69" s="349" t="s">
        <v>553</v>
      </c>
      <c r="E69" s="349"/>
      <c r="F69" s="349"/>
      <c r="G69" s="349"/>
      <c r="H69" s="349"/>
      <c r="I69" s="349"/>
      <c r="J69" s="349"/>
      <c r="K69" s="219"/>
    </row>
    <row r="70" spans="2:11" s="1" customFormat="1" ht="15" customHeight="1">
      <c r="B70" s="218"/>
      <c r="C70" s="223"/>
      <c r="D70" s="349" t="s">
        <v>554</v>
      </c>
      <c r="E70" s="349"/>
      <c r="F70" s="349"/>
      <c r="G70" s="349"/>
      <c r="H70" s="349"/>
      <c r="I70" s="349"/>
      <c r="J70" s="349"/>
      <c r="K70" s="219"/>
    </row>
    <row r="71" spans="2:11" s="1" customFormat="1" ht="12.75" customHeight="1">
      <c r="B71" s="227"/>
      <c r="C71" s="228"/>
      <c r="D71" s="228"/>
      <c r="E71" s="228"/>
      <c r="F71" s="228"/>
      <c r="G71" s="228"/>
      <c r="H71" s="228"/>
      <c r="I71" s="228"/>
      <c r="J71" s="228"/>
      <c r="K71" s="229"/>
    </row>
    <row r="72" spans="2:11" s="1" customFormat="1" ht="18.75" customHeight="1">
      <c r="B72" s="230"/>
      <c r="C72" s="230"/>
      <c r="D72" s="230"/>
      <c r="E72" s="230"/>
      <c r="F72" s="230"/>
      <c r="G72" s="230"/>
      <c r="H72" s="230"/>
      <c r="I72" s="230"/>
      <c r="J72" s="230"/>
      <c r="K72" s="231"/>
    </row>
    <row r="73" spans="2:11" s="1" customFormat="1" ht="18.75" customHeight="1">
      <c r="B73" s="231"/>
      <c r="C73" s="231"/>
      <c r="D73" s="231"/>
      <c r="E73" s="231"/>
      <c r="F73" s="231"/>
      <c r="G73" s="231"/>
      <c r="H73" s="231"/>
      <c r="I73" s="231"/>
      <c r="J73" s="231"/>
      <c r="K73" s="231"/>
    </row>
    <row r="74" spans="2:11" s="1" customFormat="1" ht="7.5" customHeight="1">
      <c r="B74" s="232"/>
      <c r="C74" s="233"/>
      <c r="D74" s="233"/>
      <c r="E74" s="233"/>
      <c r="F74" s="233"/>
      <c r="G74" s="233"/>
      <c r="H74" s="233"/>
      <c r="I74" s="233"/>
      <c r="J74" s="233"/>
      <c r="K74" s="234"/>
    </row>
    <row r="75" spans="2:11" s="1" customFormat="1" ht="45" customHeight="1">
      <c r="B75" s="235"/>
      <c r="C75" s="353" t="s">
        <v>555</v>
      </c>
      <c r="D75" s="353"/>
      <c r="E75" s="353"/>
      <c r="F75" s="353"/>
      <c r="G75" s="353"/>
      <c r="H75" s="353"/>
      <c r="I75" s="353"/>
      <c r="J75" s="353"/>
      <c r="K75" s="236"/>
    </row>
    <row r="76" spans="2:11" s="1" customFormat="1" ht="17.25" customHeight="1">
      <c r="B76" s="235"/>
      <c r="C76" s="237" t="s">
        <v>556</v>
      </c>
      <c r="D76" s="237"/>
      <c r="E76" s="237"/>
      <c r="F76" s="237" t="s">
        <v>557</v>
      </c>
      <c r="G76" s="238"/>
      <c r="H76" s="237" t="s">
        <v>60</v>
      </c>
      <c r="I76" s="237" t="s">
        <v>63</v>
      </c>
      <c r="J76" s="237" t="s">
        <v>558</v>
      </c>
      <c r="K76" s="236"/>
    </row>
    <row r="77" spans="2:11" s="1" customFormat="1" ht="17.25" customHeight="1">
      <c r="B77" s="235"/>
      <c r="C77" s="239" t="s">
        <v>559</v>
      </c>
      <c r="D77" s="239"/>
      <c r="E77" s="239"/>
      <c r="F77" s="240" t="s">
        <v>560</v>
      </c>
      <c r="G77" s="241"/>
      <c r="H77" s="239"/>
      <c r="I77" s="239"/>
      <c r="J77" s="239" t="s">
        <v>561</v>
      </c>
      <c r="K77" s="236"/>
    </row>
    <row r="78" spans="2:11" s="1" customFormat="1" ht="5.25" customHeight="1">
      <c r="B78" s="235"/>
      <c r="C78" s="242"/>
      <c r="D78" s="242"/>
      <c r="E78" s="242"/>
      <c r="F78" s="242"/>
      <c r="G78" s="243"/>
      <c r="H78" s="242"/>
      <c r="I78" s="242"/>
      <c r="J78" s="242"/>
      <c r="K78" s="236"/>
    </row>
    <row r="79" spans="2:11" s="1" customFormat="1" ht="15" customHeight="1">
      <c r="B79" s="235"/>
      <c r="C79" s="224" t="s">
        <v>59</v>
      </c>
      <c r="D79" s="244"/>
      <c r="E79" s="244"/>
      <c r="F79" s="245" t="s">
        <v>562</v>
      </c>
      <c r="G79" s="246"/>
      <c r="H79" s="224" t="s">
        <v>563</v>
      </c>
      <c r="I79" s="224" t="s">
        <v>564</v>
      </c>
      <c r="J79" s="224">
        <v>20</v>
      </c>
      <c r="K79" s="236"/>
    </row>
    <row r="80" spans="2:11" s="1" customFormat="1" ht="15" customHeight="1">
      <c r="B80" s="235"/>
      <c r="C80" s="224" t="s">
        <v>565</v>
      </c>
      <c r="D80" s="224"/>
      <c r="E80" s="224"/>
      <c r="F80" s="245" t="s">
        <v>562</v>
      </c>
      <c r="G80" s="246"/>
      <c r="H80" s="224" t="s">
        <v>566</v>
      </c>
      <c r="I80" s="224" t="s">
        <v>564</v>
      </c>
      <c r="J80" s="224">
        <v>120</v>
      </c>
      <c r="K80" s="236"/>
    </row>
    <row r="81" spans="2:11" s="1" customFormat="1" ht="15" customHeight="1">
      <c r="B81" s="247"/>
      <c r="C81" s="224" t="s">
        <v>567</v>
      </c>
      <c r="D81" s="224"/>
      <c r="E81" s="224"/>
      <c r="F81" s="245" t="s">
        <v>568</v>
      </c>
      <c r="G81" s="246"/>
      <c r="H81" s="224" t="s">
        <v>569</v>
      </c>
      <c r="I81" s="224" t="s">
        <v>564</v>
      </c>
      <c r="J81" s="224">
        <v>50</v>
      </c>
      <c r="K81" s="236"/>
    </row>
    <row r="82" spans="2:11" s="1" customFormat="1" ht="15" customHeight="1">
      <c r="B82" s="247"/>
      <c r="C82" s="224" t="s">
        <v>570</v>
      </c>
      <c r="D82" s="224"/>
      <c r="E82" s="224"/>
      <c r="F82" s="245" t="s">
        <v>562</v>
      </c>
      <c r="G82" s="246"/>
      <c r="H82" s="224" t="s">
        <v>571</v>
      </c>
      <c r="I82" s="224" t="s">
        <v>572</v>
      </c>
      <c r="J82" s="224"/>
      <c r="K82" s="236"/>
    </row>
    <row r="83" spans="2:11" s="1" customFormat="1" ht="15" customHeight="1">
      <c r="B83" s="247"/>
      <c r="C83" s="248" t="s">
        <v>573</v>
      </c>
      <c r="D83" s="248"/>
      <c r="E83" s="248"/>
      <c r="F83" s="249" t="s">
        <v>568</v>
      </c>
      <c r="G83" s="248"/>
      <c r="H83" s="248" t="s">
        <v>574</v>
      </c>
      <c r="I83" s="248" t="s">
        <v>564</v>
      </c>
      <c r="J83" s="248">
        <v>15</v>
      </c>
      <c r="K83" s="236"/>
    </row>
    <row r="84" spans="2:11" s="1" customFormat="1" ht="15" customHeight="1">
      <c r="B84" s="247"/>
      <c r="C84" s="248" t="s">
        <v>575</v>
      </c>
      <c r="D84" s="248"/>
      <c r="E84" s="248"/>
      <c r="F84" s="249" t="s">
        <v>568</v>
      </c>
      <c r="G84" s="248"/>
      <c r="H84" s="248" t="s">
        <v>576</v>
      </c>
      <c r="I84" s="248" t="s">
        <v>564</v>
      </c>
      <c r="J84" s="248">
        <v>15</v>
      </c>
      <c r="K84" s="236"/>
    </row>
    <row r="85" spans="2:11" s="1" customFormat="1" ht="15" customHeight="1">
      <c r="B85" s="247"/>
      <c r="C85" s="248" t="s">
        <v>577</v>
      </c>
      <c r="D85" s="248"/>
      <c r="E85" s="248"/>
      <c r="F85" s="249" t="s">
        <v>568</v>
      </c>
      <c r="G85" s="248"/>
      <c r="H85" s="248" t="s">
        <v>578</v>
      </c>
      <c r="I85" s="248" t="s">
        <v>564</v>
      </c>
      <c r="J85" s="248">
        <v>20</v>
      </c>
      <c r="K85" s="236"/>
    </row>
    <row r="86" spans="2:11" s="1" customFormat="1" ht="15" customHeight="1">
      <c r="B86" s="247"/>
      <c r="C86" s="248" t="s">
        <v>579</v>
      </c>
      <c r="D86" s="248"/>
      <c r="E86" s="248"/>
      <c r="F86" s="249" t="s">
        <v>568</v>
      </c>
      <c r="G86" s="248"/>
      <c r="H86" s="248" t="s">
        <v>580</v>
      </c>
      <c r="I86" s="248" t="s">
        <v>564</v>
      </c>
      <c r="J86" s="248">
        <v>20</v>
      </c>
      <c r="K86" s="236"/>
    </row>
    <row r="87" spans="2:11" s="1" customFormat="1" ht="15" customHeight="1">
      <c r="B87" s="247"/>
      <c r="C87" s="224" t="s">
        <v>581</v>
      </c>
      <c r="D87" s="224"/>
      <c r="E87" s="224"/>
      <c r="F87" s="245" t="s">
        <v>568</v>
      </c>
      <c r="G87" s="246"/>
      <c r="H87" s="224" t="s">
        <v>582</v>
      </c>
      <c r="I87" s="224" t="s">
        <v>564</v>
      </c>
      <c r="J87" s="224">
        <v>50</v>
      </c>
      <c r="K87" s="236"/>
    </row>
    <row r="88" spans="2:11" s="1" customFormat="1" ht="15" customHeight="1">
      <c r="B88" s="247"/>
      <c r="C88" s="224" t="s">
        <v>583</v>
      </c>
      <c r="D88" s="224"/>
      <c r="E88" s="224"/>
      <c r="F88" s="245" t="s">
        <v>568</v>
      </c>
      <c r="G88" s="246"/>
      <c r="H88" s="224" t="s">
        <v>584</v>
      </c>
      <c r="I88" s="224" t="s">
        <v>564</v>
      </c>
      <c r="J88" s="224">
        <v>20</v>
      </c>
      <c r="K88" s="236"/>
    </row>
    <row r="89" spans="2:11" s="1" customFormat="1" ht="15" customHeight="1">
      <c r="B89" s="247"/>
      <c r="C89" s="224" t="s">
        <v>585</v>
      </c>
      <c r="D89" s="224"/>
      <c r="E89" s="224"/>
      <c r="F89" s="245" t="s">
        <v>568</v>
      </c>
      <c r="G89" s="246"/>
      <c r="H89" s="224" t="s">
        <v>586</v>
      </c>
      <c r="I89" s="224" t="s">
        <v>564</v>
      </c>
      <c r="J89" s="224">
        <v>20</v>
      </c>
      <c r="K89" s="236"/>
    </row>
    <row r="90" spans="2:11" s="1" customFormat="1" ht="15" customHeight="1">
      <c r="B90" s="247"/>
      <c r="C90" s="224" t="s">
        <v>587</v>
      </c>
      <c r="D90" s="224"/>
      <c r="E90" s="224"/>
      <c r="F90" s="245" t="s">
        <v>568</v>
      </c>
      <c r="G90" s="246"/>
      <c r="H90" s="224" t="s">
        <v>588</v>
      </c>
      <c r="I90" s="224" t="s">
        <v>564</v>
      </c>
      <c r="J90" s="224">
        <v>50</v>
      </c>
      <c r="K90" s="236"/>
    </row>
    <row r="91" spans="2:11" s="1" customFormat="1" ht="15" customHeight="1">
      <c r="B91" s="247"/>
      <c r="C91" s="224" t="s">
        <v>589</v>
      </c>
      <c r="D91" s="224"/>
      <c r="E91" s="224"/>
      <c r="F91" s="245" t="s">
        <v>568</v>
      </c>
      <c r="G91" s="246"/>
      <c r="H91" s="224" t="s">
        <v>589</v>
      </c>
      <c r="I91" s="224" t="s">
        <v>564</v>
      </c>
      <c r="J91" s="224">
        <v>50</v>
      </c>
      <c r="K91" s="236"/>
    </row>
    <row r="92" spans="2:11" s="1" customFormat="1" ht="15" customHeight="1">
      <c r="B92" s="247"/>
      <c r="C92" s="224" t="s">
        <v>590</v>
      </c>
      <c r="D92" s="224"/>
      <c r="E92" s="224"/>
      <c r="F92" s="245" t="s">
        <v>568</v>
      </c>
      <c r="G92" s="246"/>
      <c r="H92" s="224" t="s">
        <v>591</v>
      </c>
      <c r="I92" s="224" t="s">
        <v>564</v>
      </c>
      <c r="J92" s="224">
        <v>255</v>
      </c>
      <c r="K92" s="236"/>
    </row>
    <row r="93" spans="2:11" s="1" customFormat="1" ht="15" customHeight="1">
      <c r="B93" s="247"/>
      <c r="C93" s="224" t="s">
        <v>592</v>
      </c>
      <c r="D93" s="224"/>
      <c r="E93" s="224"/>
      <c r="F93" s="245" t="s">
        <v>562</v>
      </c>
      <c r="G93" s="246"/>
      <c r="H93" s="224" t="s">
        <v>593</v>
      </c>
      <c r="I93" s="224" t="s">
        <v>594</v>
      </c>
      <c r="J93" s="224"/>
      <c r="K93" s="236"/>
    </row>
    <row r="94" spans="2:11" s="1" customFormat="1" ht="15" customHeight="1">
      <c r="B94" s="247"/>
      <c r="C94" s="224" t="s">
        <v>595</v>
      </c>
      <c r="D94" s="224"/>
      <c r="E94" s="224"/>
      <c r="F94" s="245" t="s">
        <v>562</v>
      </c>
      <c r="G94" s="246"/>
      <c r="H94" s="224" t="s">
        <v>596</v>
      </c>
      <c r="I94" s="224" t="s">
        <v>597</v>
      </c>
      <c r="J94" s="224"/>
      <c r="K94" s="236"/>
    </row>
    <row r="95" spans="2:11" s="1" customFormat="1" ht="15" customHeight="1">
      <c r="B95" s="247"/>
      <c r="C95" s="224" t="s">
        <v>598</v>
      </c>
      <c r="D95" s="224"/>
      <c r="E95" s="224"/>
      <c r="F95" s="245" t="s">
        <v>562</v>
      </c>
      <c r="G95" s="246"/>
      <c r="H95" s="224" t="s">
        <v>598</v>
      </c>
      <c r="I95" s="224" t="s">
        <v>597</v>
      </c>
      <c r="J95" s="224"/>
      <c r="K95" s="236"/>
    </row>
    <row r="96" spans="2:11" s="1" customFormat="1" ht="15" customHeight="1">
      <c r="B96" s="247"/>
      <c r="C96" s="224" t="s">
        <v>44</v>
      </c>
      <c r="D96" s="224"/>
      <c r="E96" s="224"/>
      <c r="F96" s="245" t="s">
        <v>562</v>
      </c>
      <c r="G96" s="246"/>
      <c r="H96" s="224" t="s">
        <v>599</v>
      </c>
      <c r="I96" s="224" t="s">
        <v>597</v>
      </c>
      <c r="J96" s="224"/>
      <c r="K96" s="236"/>
    </row>
    <row r="97" spans="2:11" s="1" customFormat="1" ht="15" customHeight="1">
      <c r="B97" s="247"/>
      <c r="C97" s="224" t="s">
        <v>54</v>
      </c>
      <c r="D97" s="224"/>
      <c r="E97" s="224"/>
      <c r="F97" s="245" t="s">
        <v>562</v>
      </c>
      <c r="G97" s="246"/>
      <c r="H97" s="224" t="s">
        <v>600</v>
      </c>
      <c r="I97" s="224" t="s">
        <v>597</v>
      </c>
      <c r="J97" s="224"/>
      <c r="K97" s="236"/>
    </row>
    <row r="98" spans="2:11" s="1" customFormat="1" ht="15" customHeight="1">
      <c r="B98" s="250"/>
      <c r="C98" s="251"/>
      <c r="D98" s="251"/>
      <c r="E98" s="251"/>
      <c r="F98" s="251"/>
      <c r="G98" s="251"/>
      <c r="H98" s="251"/>
      <c r="I98" s="251"/>
      <c r="J98" s="251"/>
      <c r="K98" s="252"/>
    </row>
    <row r="99" spans="2:11" s="1" customFormat="1" ht="18.75" customHeight="1">
      <c r="B99" s="253"/>
      <c r="C99" s="254"/>
      <c r="D99" s="254"/>
      <c r="E99" s="254"/>
      <c r="F99" s="254"/>
      <c r="G99" s="254"/>
      <c r="H99" s="254"/>
      <c r="I99" s="254"/>
      <c r="J99" s="254"/>
      <c r="K99" s="253"/>
    </row>
    <row r="100" spans="2:11" s="1" customFormat="1" ht="18.75" customHeight="1">
      <c r="B100" s="231"/>
      <c r="C100" s="231"/>
      <c r="D100" s="231"/>
      <c r="E100" s="231"/>
      <c r="F100" s="231"/>
      <c r="G100" s="231"/>
      <c r="H100" s="231"/>
      <c r="I100" s="231"/>
      <c r="J100" s="231"/>
      <c r="K100" s="231"/>
    </row>
    <row r="101" spans="2:11" s="1" customFormat="1" ht="7.5" customHeight="1">
      <c r="B101" s="232"/>
      <c r="C101" s="233"/>
      <c r="D101" s="233"/>
      <c r="E101" s="233"/>
      <c r="F101" s="233"/>
      <c r="G101" s="233"/>
      <c r="H101" s="233"/>
      <c r="I101" s="233"/>
      <c r="J101" s="233"/>
      <c r="K101" s="234"/>
    </row>
    <row r="102" spans="2:11" s="1" customFormat="1" ht="45" customHeight="1">
      <c r="B102" s="235"/>
      <c r="C102" s="353" t="s">
        <v>601</v>
      </c>
      <c r="D102" s="353"/>
      <c r="E102" s="353"/>
      <c r="F102" s="353"/>
      <c r="G102" s="353"/>
      <c r="H102" s="353"/>
      <c r="I102" s="353"/>
      <c r="J102" s="353"/>
      <c r="K102" s="236"/>
    </row>
    <row r="103" spans="2:11" s="1" customFormat="1" ht="17.25" customHeight="1">
      <c r="B103" s="235"/>
      <c r="C103" s="237" t="s">
        <v>556</v>
      </c>
      <c r="D103" s="237"/>
      <c r="E103" s="237"/>
      <c r="F103" s="237" t="s">
        <v>557</v>
      </c>
      <c r="G103" s="238"/>
      <c r="H103" s="237" t="s">
        <v>60</v>
      </c>
      <c r="I103" s="237" t="s">
        <v>63</v>
      </c>
      <c r="J103" s="237" t="s">
        <v>558</v>
      </c>
      <c r="K103" s="236"/>
    </row>
    <row r="104" spans="2:11" s="1" customFormat="1" ht="17.25" customHeight="1">
      <c r="B104" s="235"/>
      <c r="C104" s="239" t="s">
        <v>559</v>
      </c>
      <c r="D104" s="239"/>
      <c r="E104" s="239"/>
      <c r="F104" s="240" t="s">
        <v>560</v>
      </c>
      <c r="G104" s="241"/>
      <c r="H104" s="239"/>
      <c r="I104" s="239"/>
      <c r="J104" s="239" t="s">
        <v>561</v>
      </c>
      <c r="K104" s="236"/>
    </row>
    <row r="105" spans="2:11" s="1" customFormat="1" ht="5.25" customHeight="1">
      <c r="B105" s="235"/>
      <c r="C105" s="237"/>
      <c r="D105" s="237"/>
      <c r="E105" s="237"/>
      <c r="F105" s="237"/>
      <c r="G105" s="255"/>
      <c r="H105" s="237"/>
      <c r="I105" s="237"/>
      <c r="J105" s="237"/>
      <c r="K105" s="236"/>
    </row>
    <row r="106" spans="2:11" s="1" customFormat="1" ht="15" customHeight="1">
      <c r="B106" s="235"/>
      <c r="C106" s="224" t="s">
        <v>59</v>
      </c>
      <c r="D106" s="244"/>
      <c r="E106" s="244"/>
      <c r="F106" s="245" t="s">
        <v>562</v>
      </c>
      <c r="G106" s="224"/>
      <c r="H106" s="224" t="s">
        <v>602</v>
      </c>
      <c r="I106" s="224" t="s">
        <v>564</v>
      </c>
      <c r="J106" s="224">
        <v>20</v>
      </c>
      <c r="K106" s="236"/>
    </row>
    <row r="107" spans="2:11" s="1" customFormat="1" ht="15" customHeight="1">
      <c r="B107" s="235"/>
      <c r="C107" s="224" t="s">
        <v>565</v>
      </c>
      <c r="D107" s="224"/>
      <c r="E107" s="224"/>
      <c r="F107" s="245" t="s">
        <v>562</v>
      </c>
      <c r="G107" s="224"/>
      <c r="H107" s="224" t="s">
        <v>602</v>
      </c>
      <c r="I107" s="224" t="s">
        <v>564</v>
      </c>
      <c r="J107" s="224">
        <v>120</v>
      </c>
      <c r="K107" s="236"/>
    </row>
    <row r="108" spans="2:11" s="1" customFormat="1" ht="15" customHeight="1">
      <c r="B108" s="247"/>
      <c r="C108" s="224" t="s">
        <v>567</v>
      </c>
      <c r="D108" s="224"/>
      <c r="E108" s="224"/>
      <c r="F108" s="245" t="s">
        <v>568</v>
      </c>
      <c r="G108" s="224"/>
      <c r="H108" s="224" t="s">
        <v>602</v>
      </c>
      <c r="I108" s="224" t="s">
        <v>564</v>
      </c>
      <c r="J108" s="224">
        <v>50</v>
      </c>
      <c r="K108" s="236"/>
    </row>
    <row r="109" spans="2:11" s="1" customFormat="1" ht="15" customHeight="1">
      <c r="B109" s="247"/>
      <c r="C109" s="224" t="s">
        <v>570</v>
      </c>
      <c r="D109" s="224"/>
      <c r="E109" s="224"/>
      <c r="F109" s="245" t="s">
        <v>562</v>
      </c>
      <c r="G109" s="224"/>
      <c r="H109" s="224" t="s">
        <v>602</v>
      </c>
      <c r="I109" s="224" t="s">
        <v>572</v>
      </c>
      <c r="J109" s="224"/>
      <c r="K109" s="236"/>
    </row>
    <row r="110" spans="2:11" s="1" customFormat="1" ht="15" customHeight="1">
      <c r="B110" s="247"/>
      <c r="C110" s="224" t="s">
        <v>581</v>
      </c>
      <c r="D110" s="224"/>
      <c r="E110" s="224"/>
      <c r="F110" s="245" t="s">
        <v>568</v>
      </c>
      <c r="G110" s="224"/>
      <c r="H110" s="224" t="s">
        <v>602</v>
      </c>
      <c r="I110" s="224" t="s">
        <v>564</v>
      </c>
      <c r="J110" s="224">
        <v>50</v>
      </c>
      <c r="K110" s="236"/>
    </row>
    <row r="111" spans="2:11" s="1" customFormat="1" ht="15" customHeight="1">
      <c r="B111" s="247"/>
      <c r="C111" s="224" t="s">
        <v>589</v>
      </c>
      <c r="D111" s="224"/>
      <c r="E111" s="224"/>
      <c r="F111" s="245" t="s">
        <v>568</v>
      </c>
      <c r="G111" s="224"/>
      <c r="H111" s="224" t="s">
        <v>602</v>
      </c>
      <c r="I111" s="224" t="s">
        <v>564</v>
      </c>
      <c r="J111" s="224">
        <v>50</v>
      </c>
      <c r="K111" s="236"/>
    </row>
    <row r="112" spans="2:11" s="1" customFormat="1" ht="15" customHeight="1">
      <c r="B112" s="247"/>
      <c r="C112" s="224" t="s">
        <v>587</v>
      </c>
      <c r="D112" s="224"/>
      <c r="E112" s="224"/>
      <c r="F112" s="245" t="s">
        <v>568</v>
      </c>
      <c r="G112" s="224"/>
      <c r="H112" s="224" t="s">
        <v>602</v>
      </c>
      <c r="I112" s="224" t="s">
        <v>564</v>
      </c>
      <c r="J112" s="224">
        <v>50</v>
      </c>
      <c r="K112" s="236"/>
    </row>
    <row r="113" spans="2:11" s="1" customFormat="1" ht="15" customHeight="1">
      <c r="B113" s="247"/>
      <c r="C113" s="224" t="s">
        <v>59</v>
      </c>
      <c r="D113" s="224"/>
      <c r="E113" s="224"/>
      <c r="F113" s="245" t="s">
        <v>562</v>
      </c>
      <c r="G113" s="224"/>
      <c r="H113" s="224" t="s">
        <v>603</v>
      </c>
      <c r="I113" s="224" t="s">
        <v>564</v>
      </c>
      <c r="J113" s="224">
        <v>20</v>
      </c>
      <c r="K113" s="236"/>
    </row>
    <row r="114" spans="2:11" s="1" customFormat="1" ht="15" customHeight="1">
      <c r="B114" s="247"/>
      <c r="C114" s="224" t="s">
        <v>604</v>
      </c>
      <c r="D114" s="224"/>
      <c r="E114" s="224"/>
      <c r="F114" s="245" t="s">
        <v>562</v>
      </c>
      <c r="G114" s="224"/>
      <c r="H114" s="224" t="s">
        <v>605</v>
      </c>
      <c r="I114" s="224" t="s">
        <v>564</v>
      </c>
      <c r="J114" s="224">
        <v>120</v>
      </c>
      <c r="K114" s="236"/>
    </row>
    <row r="115" spans="2:11" s="1" customFormat="1" ht="15" customHeight="1">
      <c r="B115" s="247"/>
      <c r="C115" s="224" t="s">
        <v>44</v>
      </c>
      <c r="D115" s="224"/>
      <c r="E115" s="224"/>
      <c r="F115" s="245" t="s">
        <v>562</v>
      </c>
      <c r="G115" s="224"/>
      <c r="H115" s="224" t="s">
        <v>606</v>
      </c>
      <c r="I115" s="224" t="s">
        <v>597</v>
      </c>
      <c r="J115" s="224"/>
      <c r="K115" s="236"/>
    </row>
    <row r="116" spans="2:11" s="1" customFormat="1" ht="15" customHeight="1">
      <c r="B116" s="247"/>
      <c r="C116" s="224" t="s">
        <v>54</v>
      </c>
      <c r="D116" s="224"/>
      <c r="E116" s="224"/>
      <c r="F116" s="245" t="s">
        <v>562</v>
      </c>
      <c r="G116" s="224"/>
      <c r="H116" s="224" t="s">
        <v>607</v>
      </c>
      <c r="I116" s="224" t="s">
        <v>597</v>
      </c>
      <c r="J116" s="224"/>
      <c r="K116" s="236"/>
    </row>
    <row r="117" spans="2:11" s="1" customFormat="1" ht="15" customHeight="1">
      <c r="B117" s="247"/>
      <c r="C117" s="224" t="s">
        <v>63</v>
      </c>
      <c r="D117" s="224"/>
      <c r="E117" s="224"/>
      <c r="F117" s="245" t="s">
        <v>562</v>
      </c>
      <c r="G117" s="224"/>
      <c r="H117" s="224" t="s">
        <v>608</v>
      </c>
      <c r="I117" s="224" t="s">
        <v>609</v>
      </c>
      <c r="J117" s="224"/>
      <c r="K117" s="236"/>
    </row>
    <row r="118" spans="2:11" s="1" customFormat="1" ht="15" customHeight="1">
      <c r="B118" s="250"/>
      <c r="C118" s="256"/>
      <c r="D118" s="256"/>
      <c r="E118" s="256"/>
      <c r="F118" s="256"/>
      <c r="G118" s="256"/>
      <c r="H118" s="256"/>
      <c r="I118" s="256"/>
      <c r="J118" s="256"/>
      <c r="K118" s="252"/>
    </row>
    <row r="119" spans="2:11" s="1" customFormat="1" ht="18.75" customHeight="1">
      <c r="B119" s="257"/>
      <c r="C119" s="258"/>
      <c r="D119" s="258"/>
      <c r="E119" s="258"/>
      <c r="F119" s="259"/>
      <c r="G119" s="258"/>
      <c r="H119" s="258"/>
      <c r="I119" s="258"/>
      <c r="J119" s="258"/>
      <c r="K119" s="257"/>
    </row>
    <row r="120" spans="2:11" s="1" customFormat="1" ht="18.75" customHeight="1">
      <c r="B120" s="231"/>
      <c r="C120" s="231"/>
      <c r="D120" s="231"/>
      <c r="E120" s="231"/>
      <c r="F120" s="231"/>
      <c r="G120" s="231"/>
      <c r="H120" s="231"/>
      <c r="I120" s="231"/>
      <c r="J120" s="231"/>
      <c r="K120" s="231"/>
    </row>
    <row r="121" spans="2:11" s="1" customFormat="1" ht="7.5" customHeight="1">
      <c r="B121" s="260"/>
      <c r="C121" s="261"/>
      <c r="D121" s="261"/>
      <c r="E121" s="261"/>
      <c r="F121" s="261"/>
      <c r="G121" s="261"/>
      <c r="H121" s="261"/>
      <c r="I121" s="261"/>
      <c r="J121" s="261"/>
      <c r="K121" s="262"/>
    </row>
    <row r="122" spans="2:11" s="1" customFormat="1" ht="45" customHeight="1">
      <c r="B122" s="263"/>
      <c r="C122" s="351" t="s">
        <v>610</v>
      </c>
      <c r="D122" s="351"/>
      <c r="E122" s="351"/>
      <c r="F122" s="351"/>
      <c r="G122" s="351"/>
      <c r="H122" s="351"/>
      <c r="I122" s="351"/>
      <c r="J122" s="351"/>
      <c r="K122" s="264"/>
    </row>
    <row r="123" spans="2:11" s="1" customFormat="1" ht="17.25" customHeight="1">
      <c r="B123" s="265"/>
      <c r="C123" s="237" t="s">
        <v>556</v>
      </c>
      <c r="D123" s="237"/>
      <c r="E123" s="237"/>
      <c r="F123" s="237" t="s">
        <v>557</v>
      </c>
      <c r="G123" s="238"/>
      <c r="H123" s="237" t="s">
        <v>60</v>
      </c>
      <c r="I123" s="237" t="s">
        <v>63</v>
      </c>
      <c r="J123" s="237" t="s">
        <v>558</v>
      </c>
      <c r="K123" s="266"/>
    </row>
    <row r="124" spans="2:11" s="1" customFormat="1" ht="17.25" customHeight="1">
      <c r="B124" s="265"/>
      <c r="C124" s="239" t="s">
        <v>559</v>
      </c>
      <c r="D124" s="239"/>
      <c r="E124" s="239"/>
      <c r="F124" s="240" t="s">
        <v>560</v>
      </c>
      <c r="G124" s="241"/>
      <c r="H124" s="239"/>
      <c r="I124" s="239"/>
      <c r="J124" s="239" t="s">
        <v>561</v>
      </c>
      <c r="K124" s="266"/>
    </row>
    <row r="125" spans="2:11" s="1" customFormat="1" ht="5.25" customHeight="1">
      <c r="B125" s="267"/>
      <c r="C125" s="242"/>
      <c r="D125" s="242"/>
      <c r="E125" s="242"/>
      <c r="F125" s="242"/>
      <c r="G125" s="268"/>
      <c r="H125" s="242"/>
      <c r="I125" s="242"/>
      <c r="J125" s="242"/>
      <c r="K125" s="269"/>
    </row>
    <row r="126" spans="2:11" s="1" customFormat="1" ht="15" customHeight="1">
      <c r="B126" s="267"/>
      <c r="C126" s="224" t="s">
        <v>565</v>
      </c>
      <c r="D126" s="244"/>
      <c r="E126" s="244"/>
      <c r="F126" s="245" t="s">
        <v>562</v>
      </c>
      <c r="G126" s="224"/>
      <c r="H126" s="224" t="s">
        <v>602</v>
      </c>
      <c r="I126" s="224" t="s">
        <v>564</v>
      </c>
      <c r="J126" s="224">
        <v>120</v>
      </c>
      <c r="K126" s="270"/>
    </row>
    <row r="127" spans="2:11" s="1" customFormat="1" ht="15" customHeight="1">
      <c r="B127" s="267"/>
      <c r="C127" s="224" t="s">
        <v>611</v>
      </c>
      <c r="D127" s="224"/>
      <c r="E127" s="224"/>
      <c r="F127" s="245" t="s">
        <v>562</v>
      </c>
      <c r="G127" s="224"/>
      <c r="H127" s="224" t="s">
        <v>612</v>
      </c>
      <c r="I127" s="224" t="s">
        <v>564</v>
      </c>
      <c r="J127" s="224" t="s">
        <v>613</v>
      </c>
      <c r="K127" s="270"/>
    </row>
    <row r="128" spans="2:11" s="1" customFormat="1" ht="15" customHeight="1">
      <c r="B128" s="267"/>
      <c r="C128" s="224" t="s">
        <v>510</v>
      </c>
      <c r="D128" s="224"/>
      <c r="E128" s="224"/>
      <c r="F128" s="245" t="s">
        <v>562</v>
      </c>
      <c r="G128" s="224"/>
      <c r="H128" s="224" t="s">
        <v>614</v>
      </c>
      <c r="I128" s="224" t="s">
        <v>564</v>
      </c>
      <c r="J128" s="224" t="s">
        <v>613</v>
      </c>
      <c r="K128" s="270"/>
    </row>
    <row r="129" spans="2:11" s="1" customFormat="1" ht="15" customHeight="1">
      <c r="B129" s="267"/>
      <c r="C129" s="224" t="s">
        <v>573</v>
      </c>
      <c r="D129" s="224"/>
      <c r="E129" s="224"/>
      <c r="F129" s="245" t="s">
        <v>568</v>
      </c>
      <c r="G129" s="224"/>
      <c r="H129" s="224" t="s">
        <v>574</v>
      </c>
      <c r="I129" s="224" t="s">
        <v>564</v>
      </c>
      <c r="J129" s="224">
        <v>15</v>
      </c>
      <c r="K129" s="270"/>
    </row>
    <row r="130" spans="2:11" s="1" customFormat="1" ht="15" customHeight="1">
      <c r="B130" s="267"/>
      <c r="C130" s="248" t="s">
        <v>575</v>
      </c>
      <c r="D130" s="248"/>
      <c r="E130" s="248"/>
      <c r="F130" s="249" t="s">
        <v>568</v>
      </c>
      <c r="G130" s="248"/>
      <c r="H130" s="248" t="s">
        <v>576</v>
      </c>
      <c r="I130" s="248" t="s">
        <v>564</v>
      </c>
      <c r="J130" s="248">
        <v>15</v>
      </c>
      <c r="K130" s="270"/>
    </row>
    <row r="131" spans="2:11" s="1" customFormat="1" ht="15" customHeight="1">
      <c r="B131" s="267"/>
      <c r="C131" s="248" t="s">
        <v>577</v>
      </c>
      <c r="D131" s="248"/>
      <c r="E131" s="248"/>
      <c r="F131" s="249" t="s">
        <v>568</v>
      </c>
      <c r="G131" s="248"/>
      <c r="H131" s="248" t="s">
        <v>578</v>
      </c>
      <c r="I131" s="248" t="s">
        <v>564</v>
      </c>
      <c r="J131" s="248">
        <v>20</v>
      </c>
      <c r="K131" s="270"/>
    </row>
    <row r="132" spans="2:11" s="1" customFormat="1" ht="15" customHeight="1">
      <c r="B132" s="267"/>
      <c r="C132" s="248" t="s">
        <v>579</v>
      </c>
      <c r="D132" s="248"/>
      <c r="E132" s="248"/>
      <c r="F132" s="249" t="s">
        <v>568</v>
      </c>
      <c r="G132" s="248"/>
      <c r="H132" s="248" t="s">
        <v>580</v>
      </c>
      <c r="I132" s="248" t="s">
        <v>564</v>
      </c>
      <c r="J132" s="248">
        <v>20</v>
      </c>
      <c r="K132" s="270"/>
    </row>
    <row r="133" spans="2:11" s="1" customFormat="1" ht="15" customHeight="1">
      <c r="B133" s="267"/>
      <c r="C133" s="224" t="s">
        <v>567</v>
      </c>
      <c r="D133" s="224"/>
      <c r="E133" s="224"/>
      <c r="F133" s="245" t="s">
        <v>568</v>
      </c>
      <c r="G133" s="224"/>
      <c r="H133" s="224" t="s">
        <v>602</v>
      </c>
      <c r="I133" s="224" t="s">
        <v>564</v>
      </c>
      <c r="J133" s="224">
        <v>50</v>
      </c>
      <c r="K133" s="270"/>
    </row>
    <row r="134" spans="2:11" s="1" customFormat="1" ht="15" customHeight="1">
      <c r="B134" s="267"/>
      <c r="C134" s="224" t="s">
        <v>581</v>
      </c>
      <c r="D134" s="224"/>
      <c r="E134" s="224"/>
      <c r="F134" s="245" t="s">
        <v>568</v>
      </c>
      <c r="G134" s="224"/>
      <c r="H134" s="224" t="s">
        <v>602</v>
      </c>
      <c r="I134" s="224" t="s">
        <v>564</v>
      </c>
      <c r="J134" s="224">
        <v>50</v>
      </c>
      <c r="K134" s="270"/>
    </row>
    <row r="135" spans="2:11" s="1" customFormat="1" ht="15" customHeight="1">
      <c r="B135" s="267"/>
      <c r="C135" s="224" t="s">
        <v>587</v>
      </c>
      <c r="D135" s="224"/>
      <c r="E135" s="224"/>
      <c r="F135" s="245" t="s">
        <v>568</v>
      </c>
      <c r="G135" s="224"/>
      <c r="H135" s="224" t="s">
        <v>602</v>
      </c>
      <c r="I135" s="224" t="s">
        <v>564</v>
      </c>
      <c r="J135" s="224">
        <v>50</v>
      </c>
      <c r="K135" s="270"/>
    </row>
    <row r="136" spans="2:11" s="1" customFormat="1" ht="15" customHeight="1">
      <c r="B136" s="267"/>
      <c r="C136" s="224" t="s">
        <v>589</v>
      </c>
      <c r="D136" s="224"/>
      <c r="E136" s="224"/>
      <c r="F136" s="245" t="s">
        <v>568</v>
      </c>
      <c r="G136" s="224"/>
      <c r="H136" s="224" t="s">
        <v>602</v>
      </c>
      <c r="I136" s="224" t="s">
        <v>564</v>
      </c>
      <c r="J136" s="224">
        <v>50</v>
      </c>
      <c r="K136" s="270"/>
    </row>
    <row r="137" spans="2:11" s="1" customFormat="1" ht="15" customHeight="1">
      <c r="B137" s="267"/>
      <c r="C137" s="224" t="s">
        <v>590</v>
      </c>
      <c r="D137" s="224"/>
      <c r="E137" s="224"/>
      <c r="F137" s="245" t="s">
        <v>568</v>
      </c>
      <c r="G137" s="224"/>
      <c r="H137" s="224" t="s">
        <v>615</v>
      </c>
      <c r="I137" s="224" t="s">
        <v>564</v>
      </c>
      <c r="J137" s="224">
        <v>255</v>
      </c>
      <c r="K137" s="270"/>
    </row>
    <row r="138" spans="2:11" s="1" customFormat="1" ht="15" customHeight="1">
      <c r="B138" s="267"/>
      <c r="C138" s="224" t="s">
        <v>592</v>
      </c>
      <c r="D138" s="224"/>
      <c r="E138" s="224"/>
      <c r="F138" s="245" t="s">
        <v>562</v>
      </c>
      <c r="G138" s="224"/>
      <c r="H138" s="224" t="s">
        <v>616</v>
      </c>
      <c r="I138" s="224" t="s">
        <v>594</v>
      </c>
      <c r="J138" s="224"/>
      <c r="K138" s="270"/>
    </row>
    <row r="139" spans="2:11" s="1" customFormat="1" ht="15" customHeight="1">
      <c r="B139" s="267"/>
      <c r="C139" s="224" t="s">
        <v>595</v>
      </c>
      <c r="D139" s="224"/>
      <c r="E139" s="224"/>
      <c r="F139" s="245" t="s">
        <v>562</v>
      </c>
      <c r="G139" s="224"/>
      <c r="H139" s="224" t="s">
        <v>617</v>
      </c>
      <c r="I139" s="224" t="s">
        <v>597</v>
      </c>
      <c r="J139" s="224"/>
      <c r="K139" s="270"/>
    </row>
    <row r="140" spans="2:11" s="1" customFormat="1" ht="15" customHeight="1">
      <c r="B140" s="267"/>
      <c r="C140" s="224" t="s">
        <v>598</v>
      </c>
      <c r="D140" s="224"/>
      <c r="E140" s="224"/>
      <c r="F140" s="245" t="s">
        <v>562</v>
      </c>
      <c r="G140" s="224"/>
      <c r="H140" s="224" t="s">
        <v>598</v>
      </c>
      <c r="I140" s="224" t="s">
        <v>597</v>
      </c>
      <c r="J140" s="224"/>
      <c r="K140" s="270"/>
    </row>
    <row r="141" spans="2:11" s="1" customFormat="1" ht="15" customHeight="1">
      <c r="B141" s="267"/>
      <c r="C141" s="224" t="s">
        <v>44</v>
      </c>
      <c r="D141" s="224"/>
      <c r="E141" s="224"/>
      <c r="F141" s="245" t="s">
        <v>562</v>
      </c>
      <c r="G141" s="224"/>
      <c r="H141" s="224" t="s">
        <v>618</v>
      </c>
      <c r="I141" s="224" t="s">
        <v>597</v>
      </c>
      <c r="J141" s="224"/>
      <c r="K141" s="270"/>
    </row>
    <row r="142" spans="2:11" s="1" customFormat="1" ht="15" customHeight="1">
      <c r="B142" s="267"/>
      <c r="C142" s="224" t="s">
        <v>619</v>
      </c>
      <c r="D142" s="224"/>
      <c r="E142" s="224"/>
      <c r="F142" s="245" t="s">
        <v>562</v>
      </c>
      <c r="G142" s="224"/>
      <c r="H142" s="224" t="s">
        <v>620</v>
      </c>
      <c r="I142" s="224" t="s">
        <v>597</v>
      </c>
      <c r="J142" s="224"/>
      <c r="K142" s="270"/>
    </row>
    <row r="143" spans="2:11" s="1" customFormat="1" ht="15" customHeight="1">
      <c r="B143" s="271"/>
      <c r="C143" s="272"/>
      <c r="D143" s="272"/>
      <c r="E143" s="272"/>
      <c r="F143" s="272"/>
      <c r="G143" s="272"/>
      <c r="H143" s="272"/>
      <c r="I143" s="272"/>
      <c r="J143" s="272"/>
      <c r="K143" s="273"/>
    </row>
    <row r="144" spans="2:11" s="1" customFormat="1" ht="18.75" customHeight="1">
      <c r="B144" s="258"/>
      <c r="C144" s="258"/>
      <c r="D144" s="258"/>
      <c r="E144" s="258"/>
      <c r="F144" s="259"/>
      <c r="G144" s="258"/>
      <c r="H144" s="258"/>
      <c r="I144" s="258"/>
      <c r="J144" s="258"/>
      <c r="K144" s="258"/>
    </row>
    <row r="145" spans="2:11" s="1" customFormat="1" ht="18.75" customHeight="1">
      <c r="B145" s="231"/>
      <c r="C145" s="231"/>
      <c r="D145" s="231"/>
      <c r="E145" s="231"/>
      <c r="F145" s="231"/>
      <c r="G145" s="231"/>
      <c r="H145" s="231"/>
      <c r="I145" s="231"/>
      <c r="J145" s="231"/>
      <c r="K145" s="231"/>
    </row>
    <row r="146" spans="2:11" s="1" customFormat="1" ht="7.5" customHeight="1">
      <c r="B146" s="232"/>
      <c r="C146" s="233"/>
      <c r="D146" s="233"/>
      <c r="E146" s="233"/>
      <c r="F146" s="233"/>
      <c r="G146" s="233"/>
      <c r="H146" s="233"/>
      <c r="I146" s="233"/>
      <c r="J146" s="233"/>
      <c r="K146" s="234"/>
    </row>
    <row r="147" spans="2:11" s="1" customFormat="1" ht="45" customHeight="1">
      <c r="B147" s="235"/>
      <c r="C147" s="353" t="s">
        <v>621</v>
      </c>
      <c r="D147" s="353"/>
      <c r="E147" s="353"/>
      <c r="F147" s="353"/>
      <c r="G147" s="353"/>
      <c r="H147" s="353"/>
      <c r="I147" s="353"/>
      <c r="J147" s="353"/>
      <c r="K147" s="236"/>
    </row>
    <row r="148" spans="2:11" s="1" customFormat="1" ht="17.25" customHeight="1">
      <c r="B148" s="235"/>
      <c r="C148" s="237" t="s">
        <v>556</v>
      </c>
      <c r="D148" s="237"/>
      <c r="E148" s="237"/>
      <c r="F148" s="237" t="s">
        <v>557</v>
      </c>
      <c r="G148" s="238"/>
      <c r="H148" s="237" t="s">
        <v>60</v>
      </c>
      <c r="I148" s="237" t="s">
        <v>63</v>
      </c>
      <c r="J148" s="237" t="s">
        <v>558</v>
      </c>
      <c r="K148" s="236"/>
    </row>
    <row r="149" spans="2:11" s="1" customFormat="1" ht="17.25" customHeight="1">
      <c r="B149" s="235"/>
      <c r="C149" s="239" t="s">
        <v>559</v>
      </c>
      <c r="D149" s="239"/>
      <c r="E149" s="239"/>
      <c r="F149" s="240" t="s">
        <v>560</v>
      </c>
      <c r="G149" s="241"/>
      <c r="H149" s="239"/>
      <c r="I149" s="239"/>
      <c r="J149" s="239" t="s">
        <v>561</v>
      </c>
      <c r="K149" s="236"/>
    </row>
    <row r="150" spans="2:11" s="1" customFormat="1" ht="5.25" customHeight="1">
      <c r="B150" s="247"/>
      <c r="C150" s="242"/>
      <c r="D150" s="242"/>
      <c r="E150" s="242"/>
      <c r="F150" s="242"/>
      <c r="G150" s="243"/>
      <c r="H150" s="242"/>
      <c r="I150" s="242"/>
      <c r="J150" s="242"/>
      <c r="K150" s="270"/>
    </row>
    <row r="151" spans="2:11" s="1" customFormat="1" ht="15" customHeight="1">
      <c r="B151" s="247"/>
      <c r="C151" s="274" t="s">
        <v>565</v>
      </c>
      <c r="D151" s="224"/>
      <c r="E151" s="224"/>
      <c r="F151" s="275" t="s">
        <v>562</v>
      </c>
      <c r="G151" s="224"/>
      <c r="H151" s="274" t="s">
        <v>602</v>
      </c>
      <c r="I151" s="274" t="s">
        <v>564</v>
      </c>
      <c r="J151" s="274">
        <v>120</v>
      </c>
      <c r="K151" s="270"/>
    </row>
    <row r="152" spans="2:11" s="1" customFormat="1" ht="15" customHeight="1">
      <c r="B152" s="247"/>
      <c r="C152" s="274" t="s">
        <v>611</v>
      </c>
      <c r="D152" s="224"/>
      <c r="E152" s="224"/>
      <c r="F152" s="275" t="s">
        <v>562</v>
      </c>
      <c r="G152" s="224"/>
      <c r="H152" s="274" t="s">
        <v>622</v>
      </c>
      <c r="I152" s="274" t="s">
        <v>564</v>
      </c>
      <c r="J152" s="274" t="s">
        <v>613</v>
      </c>
      <c r="K152" s="270"/>
    </row>
    <row r="153" spans="2:11" s="1" customFormat="1" ht="15" customHeight="1">
      <c r="B153" s="247"/>
      <c r="C153" s="274" t="s">
        <v>510</v>
      </c>
      <c r="D153" s="224"/>
      <c r="E153" s="224"/>
      <c r="F153" s="275" t="s">
        <v>562</v>
      </c>
      <c r="G153" s="224"/>
      <c r="H153" s="274" t="s">
        <v>623</v>
      </c>
      <c r="I153" s="274" t="s">
        <v>564</v>
      </c>
      <c r="J153" s="274" t="s">
        <v>613</v>
      </c>
      <c r="K153" s="270"/>
    </row>
    <row r="154" spans="2:11" s="1" customFormat="1" ht="15" customHeight="1">
      <c r="B154" s="247"/>
      <c r="C154" s="274" t="s">
        <v>567</v>
      </c>
      <c r="D154" s="224"/>
      <c r="E154" s="224"/>
      <c r="F154" s="275" t="s">
        <v>568</v>
      </c>
      <c r="G154" s="224"/>
      <c r="H154" s="274" t="s">
        <v>602</v>
      </c>
      <c r="I154" s="274" t="s">
        <v>564</v>
      </c>
      <c r="J154" s="274">
        <v>50</v>
      </c>
      <c r="K154" s="270"/>
    </row>
    <row r="155" spans="2:11" s="1" customFormat="1" ht="15" customHeight="1">
      <c r="B155" s="247"/>
      <c r="C155" s="274" t="s">
        <v>570</v>
      </c>
      <c r="D155" s="224"/>
      <c r="E155" s="224"/>
      <c r="F155" s="275" t="s">
        <v>562</v>
      </c>
      <c r="G155" s="224"/>
      <c r="H155" s="274" t="s">
        <v>602</v>
      </c>
      <c r="I155" s="274" t="s">
        <v>572</v>
      </c>
      <c r="J155" s="274"/>
      <c r="K155" s="270"/>
    </row>
    <row r="156" spans="2:11" s="1" customFormat="1" ht="15" customHeight="1">
      <c r="B156" s="247"/>
      <c r="C156" s="274" t="s">
        <v>581</v>
      </c>
      <c r="D156" s="224"/>
      <c r="E156" s="224"/>
      <c r="F156" s="275" t="s">
        <v>568</v>
      </c>
      <c r="G156" s="224"/>
      <c r="H156" s="274" t="s">
        <v>602</v>
      </c>
      <c r="I156" s="274" t="s">
        <v>564</v>
      </c>
      <c r="J156" s="274">
        <v>50</v>
      </c>
      <c r="K156" s="270"/>
    </row>
    <row r="157" spans="2:11" s="1" customFormat="1" ht="15" customHeight="1">
      <c r="B157" s="247"/>
      <c r="C157" s="274" t="s">
        <v>589</v>
      </c>
      <c r="D157" s="224"/>
      <c r="E157" s="224"/>
      <c r="F157" s="275" t="s">
        <v>568</v>
      </c>
      <c r="G157" s="224"/>
      <c r="H157" s="274" t="s">
        <v>602</v>
      </c>
      <c r="I157" s="274" t="s">
        <v>564</v>
      </c>
      <c r="J157" s="274">
        <v>50</v>
      </c>
      <c r="K157" s="270"/>
    </row>
    <row r="158" spans="2:11" s="1" customFormat="1" ht="15" customHeight="1">
      <c r="B158" s="247"/>
      <c r="C158" s="274" t="s">
        <v>587</v>
      </c>
      <c r="D158" s="224"/>
      <c r="E158" s="224"/>
      <c r="F158" s="275" t="s">
        <v>568</v>
      </c>
      <c r="G158" s="224"/>
      <c r="H158" s="274" t="s">
        <v>602</v>
      </c>
      <c r="I158" s="274" t="s">
        <v>564</v>
      </c>
      <c r="J158" s="274">
        <v>50</v>
      </c>
      <c r="K158" s="270"/>
    </row>
    <row r="159" spans="2:11" s="1" customFormat="1" ht="15" customHeight="1">
      <c r="B159" s="247"/>
      <c r="C159" s="274" t="s">
        <v>93</v>
      </c>
      <c r="D159" s="224"/>
      <c r="E159" s="224"/>
      <c r="F159" s="275" t="s">
        <v>562</v>
      </c>
      <c r="G159" s="224"/>
      <c r="H159" s="274" t="s">
        <v>624</v>
      </c>
      <c r="I159" s="274" t="s">
        <v>564</v>
      </c>
      <c r="J159" s="274" t="s">
        <v>625</v>
      </c>
      <c r="K159" s="270"/>
    </row>
    <row r="160" spans="2:11" s="1" customFormat="1" ht="15" customHeight="1">
      <c r="B160" s="247"/>
      <c r="C160" s="274" t="s">
        <v>626</v>
      </c>
      <c r="D160" s="224"/>
      <c r="E160" s="224"/>
      <c r="F160" s="275" t="s">
        <v>562</v>
      </c>
      <c r="G160" s="224"/>
      <c r="H160" s="274" t="s">
        <v>627</v>
      </c>
      <c r="I160" s="274" t="s">
        <v>597</v>
      </c>
      <c r="J160" s="274"/>
      <c r="K160" s="270"/>
    </row>
    <row r="161" spans="2:11" s="1" customFormat="1" ht="15" customHeight="1">
      <c r="B161" s="276"/>
      <c r="C161" s="256"/>
      <c r="D161" s="256"/>
      <c r="E161" s="256"/>
      <c r="F161" s="256"/>
      <c r="G161" s="256"/>
      <c r="H161" s="256"/>
      <c r="I161" s="256"/>
      <c r="J161" s="256"/>
      <c r="K161" s="277"/>
    </row>
    <row r="162" spans="2:11" s="1" customFormat="1" ht="18.75" customHeight="1">
      <c r="B162" s="258"/>
      <c r="C162" s="268"/>
      <c r="D162" s="268"/>
      <c r="E162" s="268"/>
      <c r="F162" s="278"/>
      <c r="G162" s="268"/>
      <c r="H162" s="268"/>
      <c r="I162" s="268"/>
      <c r="J162" s="268"/>
      <c r="K162" s="258"/>
    </row>
    <row r="163" spans="2:11" s="1" customFormat="1" ht="18.75" customHeight="1">
      <c r="B163" s="231"/>
      <c r="C163" s="231"/>
      <c r="D163" s="231"/>
      <c r="E163" s="231"/>
      <c r="F163" s="231"/>
      <c r="G163" s="231"/>
      <c r="H163" s="231"/>
      <c r="I163" s="231"/>
      <c r="J163" s="231"/>
      <c r="K163" s="231"/>
    </row>
    <row r="164" spans="2:11" s="1" customFormat="1" ht="7.5" customHeight="1">
      <c r="B164" s="213"/>
      <c r="C164" s="214"/>
      <c r="D164" s="214"/>
      <c r="E164" s="214"/>
      <c r="F164" s="214"/>
      <c r="G164" s="214"/>
      <c r="H164" s="214"/>
      <c r="I164" s="214"/>
      <c r="J164" s="214"/>
      <c r="K164" s="215"/>
    </row>
    <row r="165" spans="2:11" s="1" customFormat="1" ht="45" customHeight="1">
      <c r="B165" s="216"/>
      <c r="C165" s="351" t="s">
        <v>628</v>
      </c>
      <c r="D165" s="351"/>
      <c r="E165" s="351"/>
      <c r="F165" s="351"/>
      <c r="G165" s="351"/>
      <c r="H165" s="351"/>
      <c r="I165" s="351"/>
      <c r="J165" s="351"/>
      <c r="K165" s="217"/>
    </row>
    <row r="166" spans="2:11" s="1" customFormat="1" ht="17.25" customHeight="1">
      <c r="B166" s="216"/>
      <c r="C166" s="237" t="s">
        <v>556</v>
      </c>
      <c r="D166" s="237"/>
      <c r="E166" s="237"/>
      <c r="F166" s="237" t="s">
        <v>557</v>
      </c>
      <c r="G166" s="279"/>
      <c r="H166" s="280" t="s">
        <v>60</v>
      </c>
      <c r="I166" s="280" t="s">
        <v>63</v>
      </c>
      <c r="J166" s="237" t="s">
        <v>558</v>
      </c>
      <c r="K166" s="217"/>
    </row>
    <row r="167" spans="2:11" s="1" customFormat="1" ht="17.25" customHeight="1">
      <c r="B167" s="218"/>
      <c r="C167" s="239" t="s">
        <v>559</v>
      </c>
      <c r="D167" s="239"/>
      <c r="E167" s="239"/>
      <c r="F167" s="240" t="s">
        <v>560</v>
      </c>
      <c r="G167" s="281"/>
      <c r="H167" s="282"/>
      <c r="I167" s="282"/>
      <c r="J167" s="239" t="s">
        <v>561</v>
      </c>
      <c r="K167" s="219"/>
    </row>
    <row r="168" spans="2:11" s="1" customFormat="1" ht="5.25" customHeight="1">
      <c r="B168" s="247"/>
      <c r="C168" s="242"/>
      <c r="D168" s="242"/>
      <c r="E168" s="242"/>
      <c r="F168" s="242"/>
      <c r="G168" s="243"/>
      <c r="H168" s="242"/>
      <c r="I168" s="242"/>
      <c r="J168" s="242"/>
      <c r="K168" s="270"/>
    </row>
    <row r="169" spans="2:11" s="1" customFormat="1" ht="15" customHeight="1">
      <c r="B169" s="247"/>
      <c r="C169" s="224" t="s">
        <v>565</v>
      </c>
      <c r="D169" s="224"/>
      <c r="E169" s="224"/>
      <c r="F169" s="245" t="s">
        <v>562</v>
      </c>
      <c r="G169" s="224"/>
      <c r="H169" s="224" t="s">
        <v>602</v>
      </c>
      <c r="I169" s="224" t="s">
        <v>564</v>
      </c>
      <c r="J169" s="224">
        <v>120</v>
      </c>
      <c r="K169" s="270"/>
    </row>
    <row r="170" spans="2:11" s="1" customFormat="1" ht="15" customHeight="1">
      <c r="B170" s="247"/>
      <c r="C170" s="224" t="s">
        <v>611</v>
      </c>
      <c r="D170" s="224"/>
      <c r="E170" s="224"/>
      <c r="F170" s="245" t="s">
        <v>562</v>
      </c>
      <c r="G170" s="224"/>
      <c r="H170" s="224" t="s">
        <v>612</v>
      </c>
      <c r="I170" s="224" t="s">
        <v>564</v>
      </c>
      <c r="J170" s="224" t="s">
        <v>613</v>
      </c>
      <c r="K170" s="270"/>
    </row>
    <row r="171" spans="2:11" s="1" customFormat="1" ht="15" customHeight="1">
      <c r="B171" s="247"/>
      <c r="C171" s="224" t="s">
        <v>510</v>
      </c>
      <c r="D171" s="224"/>
      <c r="E171" s="224"/>
      <c r="F171" s="245" t="s">
        <v>562</v>
      </c>
      <c r="G171" s="224"/>
      <c r="H171" s="224" t="s">
        <v>629</v>
      </c>
      <c r="I171" s="224" t="s">
        <v>564</v>
      </c>
      <c r="J171" s="224" t="s">
        <v>613</v>
      </c>
      <c r="K171" s="270"/>
    </row>
    <row r="172" spans="2:11" s="1" customFormat="1" ht="15" customHeight="1">
      <c r="B172" s="247"/>
      <c r="C172" s="224" t="s">
        <v>567</v>
      </c>
      <c r="D172" s="224"/>
      <c r="E172" s="224"/>
      <c r="F172" s="245" t="s">
        <v>568</v>
      </c>
      <c r="G172" s="224"/>
      <c r="H172" s="224" t="s">
        <v>629</v>
      </c>
      <c r="I172" s="224" t="s">
        <v>564</v>
      </c>
      <c r="J172" s="224">
        <v>50</v>
      </c>
      <c r="K172" s="270"/>
    </row>
    <row r="173" spans="2:11" s="1" customFormat="1" ht="15" customHeight="1">
      <c r="B173" s="247"/>
      <c r="C173" s="224" t="s">
        <v>570</v>
      </c>
      <c r="D173" s="224"/>
      <c r="E173" s="224"/>
      <c r="F173" s="245" t="s">
        <v>562</v>
      </c>
      <c r="G173" s="224"/>
      <c r="H173" s="224" t="s">
        <v>629</v>
      </c>
      <c r="I173" s="224" t="s">
        <v>572</v>
      </c>
      <c r="J173" s="224"/>
      <c r="K173" s="270"/>
    </row>
    <row r="174" spans="2:11" s="1" customFormat="1" ht="15" customHeight="1">
      <c r="B174" s="247"/>
      <c r="C174" s="224" t="s">
        <v>581</v>
      </c>
      <c r="D174" s="224"/>
      <c r="E174" s="224"/>
      <c r="F174" s="245" t="s">
        <v>568</v>
      </c>
      <c r="G174" s="224"/>
      <c r="H174" s="224" t="s">
        <v>629</v>
      </c>
      <c r="I174" s="224" t="s">
        <v>564</v>
      </c>
      <c r="J174" s="224">
        <v>50</v>
      </c>
      <c r="K174" s="270"/>
    </row>
    <row r="175" spans="2:11" s="1" customFormat="1" ht="15" customHeight="1">
      <c r="B175" s="247"/>
      <c r="C175" s="224" t="s">
        <v>589</v>
      </c>
      <c r="D175" s="224"/>
      <c r="E175" s="224"/>
      <c r="F175" s="245" t="s">
        <v>568</v>
      </c>
      <c r="G175" s="224"/>
      <c r="H175" s="224" t="s">
        <v>629</v>
      </c>
      <c r="I175" s="224" t="s">
        <v>564</v>
      </c>
      <c r="J175" s="224">
        <v>50</v>
      </c>
      <c r="K175" s="270"/>
    </row>
    <row r="176" spans="2:11" s="1" customFormat="1" ht="15" customHeight="1">
      <c r="B176" s="247"/>
      <c r="C176" s="224" t="s">
        <v>587</v>
      </c>
      <c r="D176" s="224"/>
      <c r="E176" s="224"/>
      <c r="F176" s="245" t="s">
        <v>568</v>
      </c>
      <c r="G176" s="224"/>
      <c r="H176" s="224" t="s">
        <v>629</v>
      </c>
      <c r="I176" s="224" t="s">
        <v>564</v>
      </c>
      <c r="J176" s="224">
        <v>50</v>
      </c>
      <c r="K176" s="270"/>
    </row>
    <row r="177" spans="2:11" s="1" customFormat="1" ht="15" customHeight="1">
      <c r="B177" s="247"/>
      <c r="C177" s="224" t="s">
        <v>109</v>
      </c>
      <c r="D177" s="224"/>
      <c r="E177" s="224"/>
      <c r="F177" s="245" t="s">
        <v>562</v>
      </c>
      <c r="G177" s="224"/>
      <c r="H177" s="224" t="s">
        <v>630</v>
      </c>
      <c r="I177" s="224" t="s">
        <v>631</v>
      </c>
      <c r="J177" s="224"/>
      <c r="K177" s="270"/>
    </row>
    <row r="178" spans="2:11" s="1" customFormat="1" ht="15" customHeight="1">
      <c r="B178" s="247"/>
      <c r="C178" s="224" t="s">
        <v>63</v>
      </c>
      <c r="D178" s="224"/>
      <c r="E178" s="224"/>
      <c r="F178" s="245" t="s">
        <v>562</v>
      </c>
      <c r="G178" s="224"/>
      <c r="H178" s="224" t="s">
        <v>632</v>
      </c>
      <c r="I178" s="224" t="s">
        <v>633</v>
      </c>
      <c r="J178" s="224">
        <v>1</v>
      </c>
      <c r="K178" s="270"/>
    </row>
    <row r="179" spans="2:11" s="1" customFormat="1" ht="15" customHeight="1">
      <c r="B179" s="247"/>
      <c r="C179" s="224" t="s">
        <v>59</v>
      </c>
      <c r="D179" s="224"/>
      <c r="E179" s="224"/>
      <c r="F179" s="245" t="s">
        <v>562</v>
      </c>
      <c r="G179" s="224"/>
      <c r="H179" s="224" t="s">
        <v>634</v>
      </c>
      <c r="I179" s="224" t="s">
        <v>564</v>
      </c>
      <c r="J179" s="224">
        <v>20</v>
      </c>
      <c r="K179" s="270"/>
    </row>
    <row r="180" spans="2:11" s="1" customFormat="1" ht="15" customHeight="1">
      <c r="B180" s="247"/>
      <c r="C180" s="224" t="s">
        <v>60</v>
      </c>
      <c r="D180" s="224"/>
      <c r="E180" s="224"/>
      <c r="F180" s="245" t="s">
        <v>562</v>
      </c>
      <c r="G180" s="224"/>
      <c r="H180" s="224" t="s">
        <v>635</v>
      </c>
      <c r="I180" s="224" t="s">
        <v>564</v>
      </c>
      <c r="J180" s="224">
        <v>255</v>
      </c>
      <c r="K180" s="270"/>
    </row>
    <row r="181" spans="2:11" s="1" customFormat="1" ht="15" customHeight="1">
      <c r="B181" s="247"/>
      <c r="C181" s="224" t="s">
        <v>110</v>
      </c>
      <c r="D181" s="224"/>
      <c r="E181" s="224"/>
      <c r="F181" s="245" t="s">
        <v>562</v>
      </c>
      <c r="G181" s="224"/>
      <c r="H181" s="224" t="s">
        <v>526</v>
      </c>
      <c r="I181" s="224" t="s">
        <v>564</v>
      </c>
      <c r="J181" s="224">
        <v>10</v>
      </c>
      <c r="K181" s="270"/>
    </row>
    <row r="182" spans="2:11" s="1" customFormat="1" ht="15" customHeight="1">
      <c r="B182" s="247"/>
      <c r="C182" s="224" t="s">
        <v>111</v>
      </c>
      <c r="D182" s="224"/>
      <c r="E182" s="224"/>
      <c r="F182" s="245" t="s">
        <v>562</v>
      </c>
      <c r="G182" s="224"/>
      <c r="H182" s="224" t="s">
        <v>636</v>
      </c>
      <c r="I182" s="224" t="s">
        <v>597</v>
      </c>
      <c r="J182" s="224"/>
      <c r="K182" s="270"/>
    </row>
    <row r="183" spans="2:11" s="1" customFormat="1" ht="15" customHeight="1">
      <c r="B183" s="247"/>
      <c r="C183" s="224" t="s">
        <v>637</v>
      </c>
      <c r="D183" s="224"/>
      <c r="E183" s="224"/>
      <c r="F183" s="245" t="s">
        <v>562</v>
      </c>
      <c r="G183" s="224"/>
      <c r="H183" s="224" t="s">
        <v>638</v>
      </c>
      <c r="I183" s="224" t="s">
        <v>597</v>
      </c>
      <c r="J183" s="224"/>
      <c r="K183" s="270"/>
    </row>
    <row r="184" spans="2:11" s="1" customFormat="1" ht="15" customHeight="1">
      <c r="B184" s="247"/>
      <c r="C184" s="224" t="s">
        <v>626</v>
      </c>
      <c r="D184" s="224"/>
      <c r="E184" s="224"/>
      <c r="F184" s="245" t="s">
        <v>562</v>
      </c>
      <c r="G184" s="224"/>
      <c r="H184" s="224" t="s">
        <v>639</v>
      </c>
      <c r="I184" s="224" t="s">
        <v>597</v>
      </c>
      <c r="J184" s="224"/>
      <c r="K184" s="270"/>
    </row>
    <row r="185" spans="2:11" s="1" customFormat="1" ht="15" customHeight="1">
      <c r="B185" s="247"/>
      <c r="C185" s="224" t="s">
        <v>113</v>
      </c>
      <c r="D185" s="224"/>
      <c r="E185" s="224"/>
      <c r="F185" s="245" t="s">
        <v>568</v>
      </c>
      <c r="G185" s="224"/>
      <c r="H185" s="224" t="s">
        <v>640</v>
      </c>
      <c r="I185" s="224" t="s">
        <v>564</v>
      </c>
      <c r="J185" s="224">
        <v>50</v>
      </c>
      <c r="K185" s="270"/>
    </row>
    <row r="186" spans="2:11" s="1" customFormat="1" ht="15" customHeight="1">
      <c r="B186" s="247"/>
      <c r="C186" s="224" t="s">
        <v>641</v>
      </c>
      <c r="D186" s="224"/>
      <c r="E186" s="224"/>
      <c r="F186" s="245" t="s">
        <v>568</v>
      </c>
      <c r="G186" s="224"/>
      <c r="H186" s="224" t="s">
        <v>642</v>
      </c>
      <c r="I186" s="224" t="s">
        <v>643</v>
      </c>
      <c r="J186" s="224"/>
      <c r="K186" s="270"/>
    </row>
    <row r="187" spans="2:11" s="1" customFormat="1" ht="15" customHeight="1">
      <c r="B187" s="247"/>
      <c r="C187" s="224" t="s">
        <v>644</v>
      </c>
      <c r="D187" s="224"/>
      <c r="E187" s="224"/>
      <c r="F187" s="245" t="s">
        <v>568</v>
      </c>
      <c r="G187" s="224"/>
      <c r="H187" s="224" t="s">
        <v>645</v>
      </c>
      <c r="I187" s="224" t="s">
        <v>643</v>
      </c>
      <c r="J187" s="224"/>
      <c r="K187" s="270"/>
    </row>
    <row r="188" spans="2:11" s="1" customFormat="1" ht="15" customHeight="1">
      <c r="B188" s="247"/>
      <c r="C188" s="224" t="s">
        <v>646</v>
      </c>
      <c r="D188" s="224"/>
      <c r="E188" s="224"/>
      <c r="F188" s="245" t="s">
        <v>568</v>
      </c>
      <c r="G188" s="224"/>
      <c r="H188" s="224" t="s">
        <v>647</v>
      </c>
      <c r="I188" s="224" t="s">
        <v>643</v>
      </c>
      <c r="J188" s="224"/>
      <c r="K188" s="270"/>
    </row>
    <row r="189" spans="2:11" s="1" customFormat="1" ht="15" customHeight="1">
      <c r="B189" s="247"/>
      <c r="C189" s="283" t="s">
        <v>648</v>
      </c>
      <c r="D189" s="224"/>
      <c r="E189" s="224"/>
      <c r="F189" s="245" t="s">
        <v>568</v>
      </c>
      <c r="G189" s="224"/>
      <c r="H189" s="224" t="s">
        <v>649</v>
      </c>
      <c r="I189" s="224" t="s">
        <v>650</v>
      </c>
      <c r="J189" s="284" t="s">
        <v>651</v>
      </c>
      <c r="K189" s="270"/>
    </row>
    <row r="190" spans="2:11" s="15" customFormat="1" ht="15" customHeight="1">
      <c r="B190" s="285"/>
      <c r="C190" s="286" t="s">
        <v>652</v>
      </c>
      <c r="D190" s="287"/>
      <c r="E190" s="287"/>
      <c r="F190" s="288" t="s">
        <v>568</v>
      </c>
      <c r="G190" s="287"/>
      <c r="H190" s="287" t="s">
        <v>653</v>
      </c>
      <c r="I190" s="287" t="s">
        <v>650</v>
      </c>
      <c r="J190" s="289" t="s">
        <v>651</v>
      </c>
      <c r="K190" s="290"/>
    </row>
    <row r="191" spans="2:11" s="1" customFormat="1" ht="15" customHeight="1">
      <c r="B191" s="247"/>
      <c r="C191" s="283" t="s">
        <v>48</v>
      </c>
      <c r="D191" s="224"/>
      <c r="E191" s="224"/>
      <c r="F191" s="245" t="s">
        <v>562</v>
      </c>
      <c r="G191" s="224"/>
      <c r="H191" s="221" t="s">
        <v>654</v>
      </c>
      <c r="I191" s="224" t="s">
        <v>655</v>
      </c>
      <c r="J191" s="224"/>
      <c r="K191" s="270"/>
    </row>
    <row r="192" spans="2:11" s="1" customFormat="1" ht="15" customHeight="1">
      <c r="B192" s="247"/>
      <c r="C192" s="283" t="s">
        <v>656</v>
      </c>
      <c r="D192" s="224"/>
      <c r="E192" s="224"/>
      <c r="F192" s="245" t="s">
        <v>562</v>
      </c>
      <c r="G192" s="224"/>
      <c r="H192" s="224" t="s">
        <v>657</v>
      </c>
      <c r="I192" s="224" t="s">
        <v>597</v>
      </c>
      <c r="J192" s="224"/>
      <c r="K192" s="270"/>
    </row>
    <row r="193" spans="2:11" s="1" customFormat="1" ht="15" customHeight="1">
      <c r="B193" s="247"/>
      <c r="C193" s="283" t="s">
        <v>658</v>
      </c>
      <c r="D193" s="224"/>
      <c r="E193" s="224"/>
      <c r="F193" s="245" t="s">
        <v>562</v>
      </c>
      <c r="G193" s="224"/>
      <c r="H193" s="224" t="s">
        <v>659</v>
      </c>
      <c r="I193" s="224" t="s">
        <v>597</v>
      </c>
      <c r="J193" s="224"/>
      <c r="K193" s="270"/>
    </row>
    <row r="194" spans="2:11" s="1" customFormat="1" ht="15" customHeight="1">
      <c r="B194" s="247"/>
      <c r="C194" s="283" t="s">
        <v>660</v>
      </c>
      <c r="D194" s="224"/>
      <c r="E194" s="224"/>
      <c r="F194" s="245" t="s">
        <v>568</v>
      </c>
      <c r="G194" s="224"/>
      <c r="H194" s="224" t="s">
        <v>661</v>
      </c>
      <c r="I194" s="224" t="s">
        <v>597</v>
      </c>
      <c r="J194" s="224"/>
      <c r="K194" s="270"/>
    </row>
    <row r="195" spans="2:11" s="1" customFormat="1" ht="15" customHeight="1">
      <c r="B195" s="276"/>
      <c r="C195" s="291"/>
      <c r="D195" s="256"/>
      <c r="E195" s="256"/>
      <c r="F195" s="256"/>
      <c r="G195" s="256"/>
      <c r="H195" s="256"/>
      <c r="I195" s="256"/>
      <c r="J195" s="256"/>
      <c r="K195" s="277"/>
    </row>
    <row r="196" spans="2:11" s="1" customFormat="1" ht="18.75" customHeight="1">
      <c r="B196" s="258"/>
      <c r="C196" s="268"/>
      <c r="D196" s="268"/>
      <c r="E196" s="268"/>
      <c r="F196" s="278"/>
      <c r="G196" s="268"/>
      <c r="H196" s="268"/>
      <c r="I196" s="268"/>
      <c r="J196" s="268"/>
      <c r="K196" s="258"/>
    </row>
    <row r="197" spans="2:11" s="1" customFormat="1" ht="18.75" customHeight="1">
      <c r="B197" s="258"/>
      <c r="C197" s="268"/>
      <c r="D197" s="268"/>
      <c r="E197" s="268"/>
      <c r="F197" s="278"/>
      <c r="G197" s="268"/>
      <c r="H197" s="268"/>
      <c r="I197" s="268"/>
      <c r="J197" s="268"/>
      <c r="K197" s="258"/>
    </row>
    <row r="198" spans="2:11" s="1" customFormat="1" ht="18.75" customHeight="1">
      <c r="B198" s="231"/>
      <c r="C198" s="231"/>
      <c r="D198" s="231"/>
      <c r="E198" s="231"/>
      <c r="F198" s="231"/>
      <c r="G198" s="231"/>
      <c r="H198" s="231"/>
      <c r="I198" s="231"/>
      <c r="J198" s="231"/>
      <c r="K198" s="231"/>
    </row>
    <row r="199" spans="2:11" s="1" customFormat="1" ht="13.5">
      <c r="B199" s="213"/>
      <c r="C199" s="214"/>
      <c r="D199" s="214"/>
      <c r="E199" s="214"/>
      <c r="F199" s="214"/>
      <c r="G199" s="214"/>
      <c r="H199" s="214"/>
      <c r="I199" s="214"/>
      <c r="J199" s="214"/>
      <c r="K199" s="215"/>
    </row>
    <row r="200" spans="2:11" s="1" customFormat="1" ht="21">
      <c r="B200" s="216"/>
      <c r="C200" s="351" t="s">
        <v>662</v>
      </c>
      <c r="D200" s="351"/>
      <c r="E200" s="351"/>
      <c r="F200" s="351"/>
      <c r="G200" s="351"/>
      <c r="H200" s="351"/>
      <c r="I200" s="351"/>
      <c r="J200" s="351"/>
      <c r="K200" s="217"/>
    </row>
    <row r="201" spans="2:11" s="1" customFormat="1" ht="25.5" customHeight="1">
      <c r="B201" s="216"/>
      <c r="C201" s="292" t="s">
        <v>663</v>
      </c>
      <c r="D201" s="292"/>
      <c r="E201" s="292"/>
      <c r="F201" s="292" t="s">
        <v>664</v>
      </c>
      <c r="G201" s="293"/>
      <c r="H201" s="354" t="s">
        <v>665</v>
      </c>
      <c r="I201" s="354"/>
      <c r="J201" s="354"/>
      <c r="K201" s="217"/>
    </row>
    <row r="202" spans="2:11" s="1" customFormat="1" ht="5.25" customHeight="1">
      <c r="B202" s="247"/>
      <c r="C202" s="242"/>
      <c r="D202" s="242"/>
      <c r="E202" s="242"/>
      <c r="F202" s="242"/>
      <c r="G202" s="268"/>
      <c r="H202" s="242"/>
      <c r="I202" s="242"/>
      <c r="J202" s="242"/>
      <c r="K202" s="270"/>
    </row>
    <row r="203" spans="2:11" s="1" customFormat="1" ht="15" customHeight="1">
      <c r="B203" s="247"/>
      <c r="C203" s="224" t="s">
        <v>655</v>
      </c>
      <c r="D203" s="224"/>
      <c r="E203" s="224"/>
      <c r="F203" s="245" t="s">
        <v>49</v>
      </c>
      <c r="G203" s="224"/>
      <c r="H203" s="355" t="s">
        <v>666</v>
      </c>
      <c r="I203" s="355"/>
      <c r="J203" s="355"/>
      <c r="K203" s="270"/>
    </row>
    <row r="204" spans="2:11" s="1" customFormat="1" ht="15" customHeight="1">
      <c r="B204" s="247"/>
      <c r="C204" s="224"/>
      <c r="D204" s="224"/>
      <c r="E204" s="224"/>
      <c r="F204" s="245" t="s">
        <v>50</v>
      </c>
      <c r="G204" s="224"/>
      <c r="H204" s="355" t="s">
        <v>667</v>
      </c>
      <c r="I204" s="355"/>
      <c r="J204" s="355"/>
      <c r="K204" s="270"/>
    </row>
    <row r="205" spans="2:11" s="1" customFormat="1" ht="15" customHeight="1">
      <c r="B205" s="247"/>
      <c r="C205" s="224"/>
      <c r="D205" s="224"/>
      <c r="E205" s="224"/>
      <c r="F205" s="245" t="s">
        <v>53</v>
      </c>
      <c r="G205" s="224"/>
      <c r="H205" s="355" t="s">
        <v>668</v>
      </c>
      <c r="I205" s="355"/>
      <c r="J205" s="355"/>
      <c r="K205" s="270"/>
    </row>
    <row r="206" spans="2:11" s="1" customFormat="1" ht="15" customHeight="1">
      <c r="B206" s="247"/>
      <c r="C206" s="224"/>
      <c r="D206" s="224"/>
      <c r="E206" s="224"/>
      <c r="F206" s="245" t="s">
        <v>51</v>
      </c>
      <c r="G206" s="224"/>
      <c r="H206" s="355" t="s">
        <v>669</v>
      </c>
      <c r="I206" s="355"/>
      <c r="J206" s="355"/>
      <c r="K206" s="270"/>
    </row>
    <row r="207" spans="2:11" s="1" customFormat="1" ht="15" customHeight="1">
      <c r="B207" s="247"/>
      <c r="C207" s="224"/>
      <c r="D207" s="224"/>
      <c r="E207" s="224"/>
      <c r="F207" s="245" t="s">
        <v>52</v>
      </c>
      <c r="G207" s="224"/>
      <c r="H207" s="355" t="s">
        <v>670</v>
      </c>
      <c r="I207" s="355"/>
      <c r="J207" s="355"/>
      <c r="K207" s="270"/>
    </row>
    <row r="208" spans="2:11" s="1" customFormat="1" ht="15" customHeight="1">
      <c r="B208" s="247"/>
      <c r="C208" s="224"/>
      <c r="D208" s="224"/>
      <c r="E208" s="224"/>
      <c r="F208" s="245"/>
      <c r="G208" s="224"/>
      <c r="H208" s="224"/>
      <c r="I208" s="224"/>
      <c r="J208" s="224"/>
      <c r="K208" s="270"/>
    </row>
    <row r="209" spans="2:11" s="1" customFormat="1" ht="15" customHeight="1">
      <c r="B209" s="247"/>
      <c r="C209" s="224" t="s">
        <v>609</v>
      </c>
      <c r="D209" s="224"/>
      <c r="E209" s="224"/>
      <c r="F209" s="245" t="s">
        <v>85</v>
      </c>
      <c r="G209" s="224"/>
      <c r="H209" s="355" t="s">
        <v>671</v>
      </c>
      <c r="I209" s="355"/>
      <c r="J209" s="355"/>
      <c r="K209" s="270"/>
    </row>
    <row r="210" spans="2:11" s="1" customFormat="1" ht="15" customHeight="1">
      <c r="B210" s="247"/>
      <c r="C210" s="224"/>
      <c r="D210" s="224"/>
      <c r="E210" s="224"/>
      <c r="F210" s="245" t="s">
        <v>504</v>
      </c>
      <c r="G210" s="224"/>
      <c r="H210" s="355" t="s">
        <v>505</v>
      </c>
      <c r="I210" s="355"/>
      <c r="J210" s="355"/>
      <c r="K210" s="270"/>
    </row>
    <row r="211" spans="2:11" s="1" customFormat="1" ht="15" customHeight="1">
      <c r="B211" s="247"/>
      <c r="C211" s="224"/>
      <c r="D211" s="224"/>
      <c r="E211" s="224"/>
      <c r="F211" s="245" t="s">
        <v>502</v>
      </c>
      <c r="G211" s="224"/>
      <c r="H211" s="355" t="s">
        <v>672</v>
      </c>
      <c r="I211" s="355"/>
      <c r="J211" s="355"/>
      <c r="K211" s="270"/>
    </row>
    <row r="212" spans="2:11" s="1" customFormat="1" ht="15" customHeight="1">
      <c r="B212" s="294"/>
      <c r="C212" s="224"/>
      <c r="D212" s="224"/>
      <c r="E212" s="224"/>
      <c r="F212" s="245" t="s">
        <v>506</v>
      </c>
      <c r="G212" s="283"/>
      <c r="H212" s="356" t="s">
        <v>507</v>
      </c>
      <c r="I212" s="356"/>
      <c r="J212" s="356"/>
      <c r="K212" s="295"/>
    </row>
    <row r="213" spans="2:11" s="1" customFormat="1" ht="15" customHeight="1">
      <c r="B213" s="294"/>
      <c r="C213" s="224"/>
      <c r="D213" s="224"/>
      <c r="E213" s="224"/>
      <c r="F213" s="245" t="s">
        <v>508</v>
      </c>
      <c r="G213" s="283"/>
      <c r="H213" s="356" t="s">
        <v>673</v>
      </c>
      <c r="I213" s="356"/>
      <c r="J213" s="356"/>
      <c r="K213" s="295"/>
    </row>
    <row r="214" spans="2:11" s="1" customFormat="1" ht="15" customHeight="1">
      <c r="B214" s="294"/>
      <c r="C214" s="224"/>
      <c r="D214" s="224"/>
      <c r="E214" s="224"/>
      <c r="F214" s="245"/>
      <c r="G214" s="283"/>
      <c r="H214" s="274"/>
      <c r="I214" s="274"/>
      <c r="J214" s="274"/>
      <c r="K214" s="295"/>
    </row>
    <row r="215" spans="2:11" s="1" customFormat="1" ht="15" customHeight="1">
      <c r="B215" s="294"/>
      <c r="C215" s="224" t="s">
        <v>633</v>
      </c>
      <c r="D215" s="224"/>
      <c r="E215" s="224"/>
      <c r="F215" s="245">
        <v>1</v>
      </c>
      <c r="G215" s="283"/>
      <c r="H215" s="356" t="s">
        <v>674</v>
      </c>
      <c r="I215" s="356"/>
      <c r="J215" s="356"/>
      <c r="K215" s="295"/>
    </row>
    <row r="216" spans="2:11" s="1" customFormat="1" ht="15" customHeight="1">
      <c r="B216" s="294"/>
      <c r="C216" s="224"/>
      <c r="D216" s="224"/>
      <c r="E216" s="224"/>
      <c r="F216" s="245">
        <v>2</v>
      </c>
      <c r="G216" s="283"/>
      <c r="H216" s="356" t="s">
        <v>675</v>
      </c>
      <c r="I216" s="356"/>
      <c r="J216" s="356"/>
      <c r="K216" s="295"/>
    </row>
    <row r="217" spans="2:11" s="1" customFormat="1" ht="15" customHeight="1">
      <c r="B217" s="294"/>
      <c r="C217" s="224"/>
      <c r="D217" s="224"/>
      <c r="E217" s="224"/>
      <c r="F217" s="245">
        <v>3</v>
      </c>
      <c r="G217" s="283"/>
      <c r="H217" s="356" t="s">
        <v>676</v>
      </c>
      <c r="I217" s="356"/>
      <c r="J217" s="356"/>
      <c r="K217" s="295"/>
    </row>
    <row r="218" spans="2:11" s="1" customFormat="1" ht="15" customHeight="1">
      <c r="B218" s="294"/>
      <c r="C218" s="224"/>
      <c r="D218" s="224"/>
      <c r="E218" s="224"/>
      <c r="F218" s="245">
        <v>4</v>
      </c>
      <c r="G218" s="283"/>
      <c r="H218" s="356" t="s">
        <v>677</v>
      </c>
      <c r="I218" s="356"/>
      <c r="J218" s="356"/>
      <c r="K218" s="295"/>
    </row>
    <row r="219" spans="2:11" s="1" customFormat="1" ht="12.75" customHeight="1">
      <c r="B219" s="296"/>
      <c r="C219" s="297"/>
      <c r="D219" s="297"/>
      <c r="E219" s="297"/>
      <c r="F219" s="297"/>
      <c r="G219" s="297"/>
      <c r="H219" s="297"/>
      <c r="I219" s="297"/>
      <c r="J219" s="297"/>
      <c r="K219" s="29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ESO 01 - Elektroinstalace...</vt:lpstr>
      <vt:lpstr>Pokyny pro vyplnění</vt:lpstr>
      <vt:lpstr>'ESO 01 - Elektroinstalace...'!Názvy_tisku</vt:lpstr>
      <vt:lpstr>'Rekapitulace stavby'!Názvy_tisku</vt:lpstr>
      <vt:lpstr>'ESO 01 - Elektroinstalace...'!Oblast_tisku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MARCELTOMAS-NB\Tomáš Petráň</dc:creator>
  <cp:lastModifiedBy>Dita Zelená</cp:lastModifiedBy>
  <dcterms:created xsi:type="dcterms:W3CDTF">2025-07-21T06:11:24Z</dcterms:created>
  <dcterms:modified xsi:type="dcterms:W3CDTF">2025-07-21T06:14:58Z</dcterms:modified>
</cp:coreProperties>
</file>